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tart here" sheetId="1" r:id="rId1"/>
    <sheet name="Domain 1" sheetId="2" r:id="rId2"/>
    <sheet name="Domain 2" sheetId="3" r:id="rId3"/>
    <sheet name="Domain 3" sheetId="4" r:id="rId4"/>
    <sheet name="Domain 4" sheetId="5" r:id="rId5"/>
    <sheet name="Summary" sheetId="6" r:id="rId6"/>
    <sheet name="Attack risk" sheetId="7" r:id="rId7"/>
    <sheet name="Mitigation map" sheetId="8" r:id="rId8"/>
    <sheet name="Action plan" sheetId="9" r:id="rId9"/>
    <sheet name="Reference" sheetId="10" r:id="rId10"/>
    <sheet name="Reassessment" sheetId="11" r:id="rId11"/>
  </sheets>
  <calcPr calcId="124519" fullCalcOnLoad="1"/>
</workbook>
</file>

<file path=xl/sharedStrings.xml><?xml version="1.0" encoding="utf-8"?>
<sst xmlns="http://schemas.openxmlformats.org/spreadsheetml/2006/main" count="1157" uniqueCount="409">
  <si>
    <t>ATM Security Risk and Capability Maturity Worksheet</t>
  </si>
  <si>
    <t>Companion to the white paper · edition 2026-09-05</t>
  </si>
  <si>
    <t>Assessment record</t>
  </si>
  <si>
    <t>Complete this before scoring. A filled worksheet that does not say which estate it covers, when, or who scored it cannot be compared against next year's.</t>
  </si>
  <si>
    <t>Organization / business unit</t>
  </si>
  <si>
    <t>Fleet in scope (describe)</t>
  </si>
  <si>
    <t>Number of terminals in scope</t>
  </si>
  <si>
    <t>Deployment types included</t>
  </si>
  <si>
    <t>Operated in-house / by third party</t>
  </si>
  <si>
    <t>Assessment date</t>
  </si>
  <si>
    <t>Assessors (names and roles)</t>
  </si>
  <si>
    <t>Next scheduled re-score</t>
  </si>
  <si>
    <t>How to score</t>
  </si>
  <si>
    <t>Assign the level your evidence supports, not the one you intend to reach. Name the artifact behind every rating: a dated policy, a configuration baseline, an inspection log, a monitoring dashboard, an exception register. If the only support is that someone in the room believes it, score one level lower.</t>
  </si>
  <si>
    <t>Three rules keep the result comparable. Score the fleet, not the pilot. Score the practice, not the policy – a standard most of the fleet does not meet is a level 1 with paperwork on top. Where the group is split between two levels, take the lower and record why.</t>
  </si>
  <si>
    <t>Enter Current and Target on each domain tab. Gap, domain averages and the fleet totals compute themselves on the Summary tab.</t>
  </si>
  <si>
    <t>The five levels</t>
  </si>
  <si>
    <t>Level</t>
  </si>
  <si>
    <t>What it means for an ATM security capability</t>
  </si>
  <si>
    <t>1 – Initial</t>
  </si>
  <si>
    <t>Unpredictable, poorly controlled and reactive. Few defined processes; success depends on individual effort during an incident.</t>
  </si>
  <si>
    <t>2 – Managed</t>
  </si>
  <si>
    <t>Basic processes established, documented and repeatable, but they differ between teams and are usually driven by a project or an incident.</t>
  </si>
  <si>
    <t>3 – Defined</t>
  </si>
  <si>
    <t>One organization-wide standard, applied across the fleet. The posture is proactive rather than reactive. The right target for most capabilities.</t>
  </si>
  <si>
    <t>4 – Quantitatively Managed</t>
  </si>
  <si>
    <t>Data-driven, with quantitative objectives. Performance is measured, predictable and reported to stakeholders.</t>
  </si>
  <si>
    <t>5 – Optimizing</t>
  </si>
  <si>
    <t>Continuous improvement. Stable but flexible processes, quantitative feedback and piloting of new controls as the threat picture moves.</t>
  </si>
  <si>
    <t>Where the domains come from</t>
  </si>
  <si>
    <t>The four domains follow the mitigation chapter of the white paper: Domain 1 the physical controls of section 6.1, Domain 2 the logical and cybersecurity controls of 6.2 including its network controls, Domain 3 the cardholder data techniques of 6.3, and Domain 4 the compliance obligations of 6.4 with the monitoring, auditing and incident response practices of 6.5. Every capability here appears in the mitigation matrix of 6.6, reproduced on the Mitigation map tab.</t>
  </si>
  <si>
    <t>Domain 1 – Physical Security Controls</t>
  </si>
  <si>
    <t>#</t>
  </si>
  <si>
    <t>Capability / control</t>
  </si>
  <si>
    <t>Strongly defends against (rated High)</t>
  </si>
  <si>
    <t>Partly defends against (rated Medium)</t>
  </si>
  <si>
    <t>Current
(1-5)</t>
  </si>
  <si>
    <t>Target
(1-5)</t>
  </si>
  <si>
    <t>Gap</t>
  </si>
  <si>
    <t>Priority</t>
  </si>
  <si>
    <t>Evidence / notes</t>
  </si>
  <si>
    <t>Site and environment</t>
  </si>
  <si>
    <t>1: sites chosen ad hoc, conditions noticed when a customer complains · 5: documented siting criteria, a scheduled inspection route, and a remediation SLA that is measured</t>
  </si>
  <si>
    <t>Strategic site selection against documented risk criteria</t>
  </si>
  <si>
    <t>–</t>
  </si>
  <si>
    <t>Black Box, Card Trap, Cash Trap, Explosive, Forcible Entry, Malware Jackpot, Ram Raid, Shimming, Skimming, Vandalism</t>
  </si>
  <si>
    <t>Site services sustaining lighting, visibility, sightlines and cleanliness</t>
  </si>
  <si>
    <t>Accessibility compliance checked on the site route (see notes)</t>
  </si>
  <si>
    <t>Ram raid barriers selected against site risk and customer impact</t>
  </si>
  <si>
    <t>Ram Raid</t>
  </si>
  <si>
    <t>Barrier and gate servicing under SLA, covering corrosion and jamming</t>
  </si>
  <si>
    <t>Anchoring systems against rip-out</t>
  </si>
  <si>
    <t>Hardware hardening</t>
  </si>
  <si>
    <t>1: whatever the machine shipped with · 5: safe grade, attack designations and lock generation specified per site risk and verified on delivery</t>
  </si>
  <si>
    <t>Certified high-security safe, grade specified against site risk (see notes)</t>
  </si>
  <si>
    <t>Forcible Entry</t>
  </si>
  <si>
    <t>Explosive, Ram Raid, Vandalism</t>
  </si>
  <si>
    <t>Explosive and gas resistance designated separately from the tool-attack grade</t>
  </si>
  <si>
    <t>Explosive, Forcible Entry</t>
  </si>
  <si>
    <t>Reinforced casing against drilling and cutting</t>
  </si>
  <si>
    <t>Upgraded cabinet locks (unique or electronically controlled)</t>
  </si>
  <si>
    <t>Black Box, Malware Jackpot</t>
  </si>
  <si>
    <t>Card Trap, Cash Trap, Forcible Entry, OS/SW Exploit, Shimming, Skimming</t>
  </si>
  <si>
    <t>Safe lock generation and time-to-open, with audited one-time access</t>
  </si>
  <si>
    <t>Key management policy for cabinet and safe access</t>
  </si>
  <si>
    <t>Key control in vendor contracts, with lost-key liability stated</t>
  </si>
  <si>
    <t>Physical key audits, counted and reconciled on a schedule</t>
  </si>
  <si>
    <t>Top-hat opening, vibration and tilt alarms</t>
  </si>
  <si>
    <t>Black Box, Card Trap, Cash Trap, Explosive, Forcible Entry, Malware Jackpot, MitM, OS/SW Exploit, Ram Raid, Shimming, Skimming, Vandalism</t>
  </si>
  <si>
    <t>Fascia drilling detection against black box entry (see notes)</t>
  </si>
  <si>
    <t>Gas detection sensors and neutralization</t>
  </si>
  <si>
    <t>Explosive</t>
  </si>
  <si>
    <t>Cash protection</t>
  </si>
  <si>
    <t>1: the safe is the only thing between an attacker and spendable cash · 5: degradation specified for irreversibility, with limits set by site risk and reviewed</t>
  </si>
  <si>
    <t>Intelligent banknote neutralization by ink, dye or glue bonding (see notes)</t>
  </si>
  <si>
    <t>Explosive, Forcible Entry, Ram Raid</t>
  </si>
  <si>
    <t>Cash-in-machine limits at high-risk locations</t>
  </si>
  <si>
    <t>Surveillance</t>
  </si>
  <si>
    <t>1: a camera exists and the footage is pulled after the event · 5: coverage includes the cash pocket, is tamper-alarmed, and is monitored live against a response SLA</t>
  </si>
  <si>
    <t>High-resolution CCTV covering interface, user and surroundings</t>
  </si>
  <si>
    <t>Black Box, Card Trap, Cash Trap, Explosive, Forcible Entry, Malware Jackpot, Ram Raid, Shimming, Skimming</t>
  </si>
  <si>
    <t>MitM, OS/SW Exploit, TRF, Vandalism</t>
  </si>
  <si>
    <t>Camera tamper protection and tamper detection</t>
  </si>
  <si>
    <t>Cash-pocket camera covering the dispenser opening</t>
  </si>
  <si>
    <t>Live CCTV monitoring with a defined, time-bound response</t>
  </si>
  <si>
    <t>Camera analytics or edge AI at unattended sites, on a documented privacy basis</t>
  </si>
  <si>
    <t>Access control</t>
  </si>
  <si>
    <t>1: shared codes and standing access · 5: individually attributable, time-bound access with every open reconciled to a work order</t>
  </si>
  <si>
    <t>Vestibule access control</t>
  </si>
  <si>
    <t>Technician and cash-in-transit access procedure (MFA or one-time codes)</t>
  </si>
  <si>
    <t>Backend Comp., Black Box, Malware Jackpot, MitM, OS/SW Exploit</t>
  </si>
  <si>
    <t>Card Trap, Cash Trap, Forcible Entry, OS/SW Exploit, Shimming, Skimming, TRF</t>
  </si>
  <si>
    <t>Operational procedures</t>
  </si>
  <si>
    <t>1: inspections happen when someone is passing · 5: a risk-based route covering every tamper vector, staff equipped to recognize devices, and on-site time measured and falling</t>
  </si>
  <si>
    <t>Documented physical inspections at a risk-based frequency</t>
  </si>
  <si>
    <t>Card Trap, Cash Trap, Shimming, Skimming, Vandalism</t>
  </si>
  <si>
    <t>Inspection scope covering skimming, card trapping and dispenser tampering</t>
  </si>
  <si>
    <t>Inspection staff equipped with a current guide and sample devices</t>
  </si>
  <si>
    <t>Backend Comp., MitM, Vandalism</t>
  </si>
  <si>
    <t>On-site time measured and reduced to limit technician exposure</t>
  </si>
  <si>
    <t>Domain average</t>
  </si>
  <si>
    <t>30 capabilities in this domain</t>
  </si>
  <si>
    <t>Domain 2 – Logical and Cybersecurity Controls</t>
  </si>
  <si>
    <t>Software integrity and patching</t>
  </si>
  <si>
    <t>1: patched quarterly or not at all · 5: a named interval from vendor release to production, met consistently and measured against a risk metric</t>
  </si>
  <si>
    <t>Operating system and application patch management against a defined interval</t>
  </si>
  <si>
    <t>Malware Jackpot, OS/SW Exploit</t>
  </si>
  <si>
    <t>Backend Comp., MitM</t>
  </si>
  <si>
    <t>Patching interval written into the contract where patching is outsourced</t>
  </si>
  <si>
    <t>Supported OS baseline, with migration off builds past end of servicing</t>
  </si>
  <si>
    <t>Secure development lifecycle for custom ATM applications</t>
  </si>
  <si>
    <t>File integrity monitoring</t>
  </si>
  <si>
    <t>Vulnerability management</t>
  </si>
  <si>
    <t>1: vulnerabilities surface at the annual audit · 5: continuous detection across the fleet feeding a contracted remediation SLA that is measured</t>
  </si>
  <si>
    <t>Continuous vulnerability detection across the estate</t>
  </si>
  <si>
    <t>Explosive, Forcible Entry, Ram Raid, Shimming, Skimming, TRF</t>
  </si>
  <si>
    <t>Vulnerability scanning inside the software delivery lifecycle</t>
  </si>
  <si>
    <t>Remediation SLA for vulnerabilities, contracted where remediation is outsourced</t>
  </si>
  <si>
    <t>Endpoint protection</t>
  </si>
  <si>
    <t>1: signature anti-virus, if anything · 5: enforced application control with detection and response, tuned and monitored</t>
  </si>
  <si>
    <t>Endpoint anti-malware and detection and response tooling</t>
  </si>
  <si>
    <t>Malware Jackpot, MitM, OS/SW Exploit</t>
  </si>
  <si>
    <t>Backend Comp.</t>
  </si>
  <si>
    <t>Application control / whitelisting, enforced rather than logging</t>
  </si>
  <si>
    <t>MitM</t>
  </si>
  <si>
    <t>Operating system hardening</t>
  </si>
  <si>
    <t>1: the vendor's default build · 5: a benchmarked baseline enforced fleet-wide, with drift detected and the privileged auto-login removed</t>
  </si>
  <si>
    <t>Unnecessary services, ports and features disabled</t>
  </si>
  <si>
    <t>Black Box, MitM</t>
  </si>
  <si>
    <t>Kiosk mode hardening preventing desktop or command line access</t>
  </si>
  <si>
    <t>Hardening benchmark conformance (CIS benchmarks, DISA STIGs)</t>
  </si>
  <si>
    <t>UEFI Secure Boot enabled and enforced</t>
  </si>
  <si>
    <t>BIOS/UEFI passwords, unique per machine and rotated</t>
  </si>
  <si>
    <t>Hardware BIOS reset path disabled or physically obstructed</t>
  </si>
  <si>
    <t>Terminal application running without a privileged auto-login account</t>
  </si>
  <si>
    <t>Black Box, Card Trap, Cash Trap, Forcible Entry, MitM, Shimming, Skimming, TRF</t>
  </si>
  <si>
    <t>Data encryption</t>
  </si>
  <si>
    <t>1: data at rest is unprotected · 5: full disk encryption fleet-wide with hardware-backed key custody</t>
  </si>
  <si>
    <t>Full disk encryption on the terminal</t>
  </si>
  <si>
    <t>HSM-backed key management for PIN encryption keys</t>
  </si>
  <si>
    <t>MitM, Shimming, Skimming</t>
  </si>
  <si>
    <t>Network security</t>
  </si>
  <si>
    <t>1: the estate shares the corporate network · 5: segmented, authenticated, encrypted and bound to known endpoints, with the message layer authenticated too</t>
  </si>
  <si>
    <t>TLS 1.2 or higher with mutual certificate validation</t>
  </si>
  <si>
    <t>VPN protection of ATM-to-host traffic</t>
  </si>
  <si>
    <t>Network segmentation isolating the ATM estate</t>
  </si>
  <si>
    <t>DoS/DDoS, Malware Jackpot, OS/SW Exploit</t>
  </si>
  <si>
    <t>Firewall rules at the network edge and on the terminal</t>
  </si>
  <si>
    <t>Network access control binding terminals to known ports or addresses</t>
  </si>
  <si>
    <t>Message authentication codes on transaction messages</t>
  </si>
  <si>
    <t>Peripheral and bus security</t>
  </si>
  <si>
    <t>1: ports are open and nobody knows what is inside the machine · 5: an enumerated component inventory, alarms on additions, and an authenticated path to the dispenser</t>
  </si>
  <si>
    <t>USB and unused ports disabled</t>
  </si>
  <si>
    <t>Black Box</t>
  </si>
  <si>
    <t>Device control preventing unauthorized peripherals</t>
  </si>
  <si>
    <t>Component inventory control detecting hardware added to the machine</t>
  </si>
  <si>
    <t>Protection against direct memory access over the internal expansion bus (see notes)</t>
  </si>
  <si>
    <t>Authenticated communication between PC core and dispenser</t>
  </si>
  <si>
    <t>Malware Jackpot</t>
  </si>
  <si>
    <t>Dispenser firmware pairing (unique image bonding or high-level settings)</t>
  </si>
  <si>
    <t>Access management</t>
  </si>
  <si>
    <t>1: shared accounts and vendor defaults · 5: individual, multi-factor, least-privilege access reviewed on a cycle</t>
  </si>
  <si>
    <t>Multi-factor authentication for technician, administrator and remote access</t>
  </si>
  <si>
    <t>Card Trap, Cash Trap, Forcible Entry, Shimming, Skimming, TRF</t>
  </si>
  <si>
    <t>Role-based access control on least privilege</t>
  </si>
  <si>
    <t>Default credentials changed and password policy enforced</t>
  </si>
  <si>
    <t>34 capabilities in this domain</t>
  </si>
  <si>
    <t>Domain 3 – Cardholder Data Protection Controls</t>
  </si>
  <si>
    <t>Anti-skimming and anti-shimming</t>
  </si>
  <si>
    <t>1: no detection, or alerts nobody acts on · 5: capability inventoried machine by machine, with a response SLA and a tracked false-positive rate</t>
  </si>
  <si>
    <t>Skimmer detection at the card reader</t>
  </si>
  <si>
    <t>Skimming</t>
  </si>
  <si>
    <t>Shimming</t>
  </si>
  <si>
    <t>Magnetic-field jamming at the card reader</t>
  </si>
  <si>
    <t>Detection response plan with a time-bound SLA and tracked false-positive rate</t>
  </si>
  <si>
    <t>Fleet inventory of anti-skimming capability, machine by machine</t>
  </si>
  <si>
    <t>Physical obstruction (fascia security inserts, card protection plates)</t>
  </si>
  <si>
    <t>Card-handling countermeasures (jitter, tamper-resistant card reader)</t>
  </si>
  <si>
    <t>Anti-shimming hardware against deep-insert devices</t>
  </si>
  <si>
    <t>Shimming, Skimming</t>
  </si>
  <si>
    <t>Card and transaction data</t>
  </si>
  <si>
    <t>1: magnetic stripe accepted without constraint · 5: EMV throughout, fallback constrained and monitored, dynamic verification checked</t>
  </si>
  <si>
    <t>Full EMV chip implementation with magnetic-stripe fallback minimized</t>
  </si>
  <si>
    <t>Dynamic card verification (iCVC/dCVV) checked against the static CVV</t>
  </si>
  <si>
    <t>Contactless and cardless transactions offered</t>
  </si>
  <si>
    <t>Card Trap, Shimming, Skimming</t>
  </si>
  <si>
    <t>PIN security</t>
  </si>
  <si>
    <t>1: the pads are certified, somewhere · 5: part number, hardware and firmware version and approval letter held per device, verified against the deployed fleet, with custody and destruction records (see notes)</t>
  </si>
  <si>
    <t>Certified encrypting PIN pads in use</t>
  </si>
  <si>
    <t>Per-device approval evidence: part number, hardware and firmware version, approval letter</t>
  </si>
  <si>
    <t>Backend Comp., Black Box, Malware Jackpot, MitM, OS/SW Exploit, Shimming, Skimming, TRF</t>
  </si>
  <si>
    <t>Card Trap, Cash Trap, DoS/DDoS, Explosive, Forcible Entry, Ram Raid, Vandalism</t>
  </si>
  <si>
    <t>Deployed fleet verified against approved configurations and approval expiry</t>
  </si>
  <si>
    <t>Chain of custody and certificate of destruction for retired PIN pads</t>
  </si>
  <si>
    <t>End-to-end PIN encryption from the pad to the authorizing host</t>
  </si>
  <si>
    <t>15 capabilities in this domain</t>
  </si>
  <si>
    <t>Domain 4 – Process and Governance Controls</t>
  </si>
  <si>
    <t>Compliance and standards</t>
  </si>
  <si>
    <t>1: compliance is asserted at audit time · 5: obligations mapped to owners and evidenced continuously between audits</t>
  </si>
  <si>
    <t>PCI DSS adherence across the ATM estate</t>
  </si>
  <si>
    <t>PCI PIN Security requirements met as a process</t>
  </si>
  <si>
    <t>TR-31 / TR-34 key block compliance</t>
  </si>
  <si>
    <t>Alignment to external guidance (NIST CSF, FFIEC, vendor advisories)</t>
  </si>
  <si>
    <t>Transaction and machine-behavior monitoring</t>
  </si>
  <si>
    <t>1: card-fraud monitoring bought from the processor, and nothing watching the machine · 5: machine patterns monitored in their own right, with velocity trips that disable individual functions automatically (see notes)</t>
  </si>
  <si>
    <t>Card and account fraud monitoring on ATM transactions</t>
  </si>
  <si>
    <t>Backend Comp., Black Box, Cash Trap, Malware Jackpot, MitM, TRF</t>
  </si>
  <si>
    <t>Card Trap, OS/SW Exploit, Shimming, Skimming</t>
  </si>
  <si>
    <t>Dispense-versus-journal reconciliation of what the machine actually paid out</t>
  </si>
  <si>
    <t>Transaction reversal fraud detection</t>
  </si>
  <si>
    <t>Withdrawal velocity monitoring</t>
  </si>
  <si>
    <t>Decline-burst detection indicating card or PIN testing</t>
  </si>
  <si>
    <t>Deposit velocity monitoring for cash and check, including altered items</t>
  </si>
  <si>
    <t>Granular function disablement on a velocity trip, without taking the terminal out of service</t>
  </si>
  <si>
    <t>Estate monitoring</t>
  </si>
  <si>
    <t>1: faults are reported by customers · 5: health, network and physical signals correlated in one view with defined response paths</t>
  </si>
  <si>
    <t>ATM status and health monitoring (reboots, outages, sensor alerts, cash levels)</t>
  </si>
  <si>
    <t>Network monitoring for unauthorized connections and MitM indicators</t>
  </si>
  <si>
    <t>Physical security monitoring (CCTV analytics, alarms, access logs)</t>
  </si>
  <si>
    <t>Logging and auditing</t>
  </si>
  <si>
    <t>1: logs stay on the terminal until it is reimaged · 5: centralized, tamper-evident, correlated and actually reviewed</t>
  </si>
  <si>
    <t>Centralized security logging and SIEM correlation</t>
  </si>
  <si>
    <t>Log protection against tampering, with scheduled review</t>
  </si>
  <si>
    <t>Assurance and improvement</t>
  </si>
  <si>
    <t>1: assessed once, if at all · 5: independent testing plus this assessment re-run on a defined cadence, with the deltas owned</t>
  </si>
  <si>
    <t>Security audits, vulnerability assessments and penetration testing</t>
  </si>
  <si>
    <t>This assessment repeated on a defined cadence, with deltas reviewed by an owner</t>
  </si>
  <si>
    <t>Response, sharing and awareness</t>
  </si>
  <si>
    <t>1: the response plan is untested and the organization learns about attacks from the news · 5: a tested plan, bulletins owned and actioned, and incidents contributed back to the industry</t>
  </si>
  <si>
    <t>Documented and tested incident response plan</t>
  </si>
  <si>
    <t>Backend Comp., Black Box, Card Trap, Cash Trap, DoS/DDoS, Explosive, Forcible Entry, Malware Jackpot, MitM, OS/SW Exploit, Ram Raid, Shimming, Skimming, TRF, Vandalism</t>
  </si>
  <si>
    <t>Vendor security bulletins subscribed, owned and acted on</t>
  </si>
  <si>
    <t>Participation in industry crime-intelligence sharing (see notes)</t>
  </si>
  <si>
    <t>Staff and technician security awareness training, with current attack samples</t>
  </si>
  <si>
    <t>Card Trap, Cash Trap, Shimming, Skimming</t>
  </si>
  <si>
    <t>Customer education on safe use and spotting tampering</t>
  </si>
  <si>
    <t>23 capabilities in this domain</t>
  </si>
  <si>
    <t>Computed from the domain tabs as you score</t>
  </si>
  <si>
    <t>Capabilities scored</t>
  </si>
  <si>
    <t>Mean current maturity</t>
  </si>
  <si>
    <t>Mean target maturity</t>
  </si>
  <si>
    <t>Capabilities below level 3</t>
  </si>
  <si>
    <t>By domain</t>
  </si>
  <si>
    <t>Domain</t>
  </si>
  <si>
    <t>Capabilities</t>
  </si>
  <si>
    <t>Scored</t>
  </si>
  <si>
    <t>Mean current</t>
  </si>
  <si>
    <t>Mean target</t>
  </si>
  <si>
    <t>Mean gap</t>
  </si>
  <si>
    <t>Reading the totals</t>
  </si>
  <si>
    <t>A maturity score measures process consistency. It says nothing about whether the controls are the right ones, and an organization can be uniformly mature at the wrong ones.
Do not combine the four domain averages into a single number: they hold different counts of capabilities and are not equally weighted, and averaging them hides the gap you are trying to find.
Sort your work by gap, then by priority. A capability deliberately held below its target because the exposure does not justify more is a decision, not a deficiency – provided the decision is written down.</t>
  </si>
  <si>
    <t>Table 1 of the white paper · likelihood and severity by attack type</t>
  </si>
  <si>
    <t>Attack Type</t>
  </si>
  <si>
    <t>Primary Vector</t>
  </si>
  <si>
    <t>Potential Impact Categories</t>
  </si>
  <si>
    <t>Estimated Likelihood</t>
  </si>
  <si>
    <t>Estimated Severity</t>
  </si>
  <si>
    <t>Overall Risk Level</t>
  </si>
  <si>
    <t>Vandalism (Minor)</t>
  </si>
  <si>
    <t>Physical Access</t>
  </si>
  <si>
    <t>Service Disruption, Minor Financial (Repairs)</t>
  </si>
  <si>
    <t>Medium-High</t>
  </si>
  <si>
    <t>Minor</t>
  </si>
  <si>
    <t>Low - Medium</t>
  </si>
  <si>
    <t>Skimming (Overlay + PIN Capture)</t>
  </si>
  <si>
    <t>Customer Data Loss, Moderate Financial (Fraud), Reputational Damage</t>
  </si>
  <si>
    <t>High</t>
  </si>
  <si>
    <t>Major</t>
  </si>
  <si>
    <t>Skimming (Deep-Insert + PIN)</t>
  </si>
  <si>
    <t>Medium</t>
  </si>
  <si>
    <t>Shimming (EMV + PIN Capture)</t>
  </si>
  <si>
    <t>Customer Data Loss, Moderate Financial (Fallback Fraud), Reputational Damage</t>
  </si>
  <si>
    <t>Card Trapping</t>
  </si>
  <si>
    <t>Customer Data Loss (Single Card), Minor Financial (Fraud)</t>
  </si>
  <si>
    <t>Moderate</t>
  </si>
  <si>
    <t>Cash Trapping</t>
  </si>
  <si>
    <t>Minor Financial (Trapped Cash), Service Disruption</t>
  </si>
  <si>
    <t>Forcible Entry (Tool-based)</t>
  </si>
  <si>
    <t>Major Financial (Cash Loss), Service Disruption (ATM Destroyed)</t>
  </si>
  <si>
    <t>Low-Medium</t>
  </si>
  <si>
    <t>Medium - High</t>
  </si>
  <si>
    <t>Ram Raid / Rip-Out</t>
  </si>
  <si>
    <t>Major Financial (Cash + ATM Loss), Service Disruption, Collateral Damage, Reputational Damage</t>
  </si>
  <si>
    <t>Critical</t>
  </si>
  <si>
    <t>Explosive Attack (Gas/Solid)</t>
  </si>
  <si>
    <t>Major Financial (Cash Loss?), Service Disruption (ATM Destroyed), Physical Danger/Collateral Damage, Reputational Damage</t>
  </si>
  <si>
    <t>High - Critical</t>
  </si>
  <si>
    <t>Malware Jackpotting (Physical)</t>
  </si>
  <si>
    <t>Logical Access</t>
  </si>
  <si>
    <t>Major Financial (Cash Loss), Service Disruption, Reputational Damage</t>
  </si>
  <si>
    <t>Black Box Attack</t>
  </si>
  <si>
    <t>Major Financial (Cash Loss), Service Disruption</t>
  </si>
  <si>
    <t>MitM (Network Data Theft)</t>
  </si>
  <si>
    <t>Network</t>
  </si>
  <si>
    <t>Customer Data Loss, Reputational Damage</t>
  </si>
  <si>
    <t>MitM (Host Spoofing/Jackpotting)</t>
  </si>
  <si>
    <t>DoS/DDoS Attack</t>
  </si>
  <si>
    <t>Service Disruption, Reputational Damage, Minor Financial (Operational Cost)</t>
  </si>
  <si>
    <t>Transaction Reversal Fraud (TRF)</t>
  </si>
  <si>
    <t>Moderate Financial (Cash Loss)</t>
  </si>
  <si>
    <t>Backend Compromise (e.g., FASTCash)</t>
  </si>
  <si>
    <t>Backend System</t>
  </si>
  <si>
    <t>Systemic Financial (Massive Loss), Reputational Damage</t>
  </si>
  <si>
    <t>Low</t>
  </si>
  <si>
    <t>OS/Software Exploit (Unpatched)</t>
  </si>
  <si>
    <t>Enables other attacks (Malware, MitM), Potential Data Loss</t>
  </si>
  <si>
    <t>Table 2 of the white paper · H high · M medium · L low · – not applicable</t>
  </si>
  <si>
    <t>Mitigation Technique</t>
  </si>
  <si>
    <t>Vector</t>
  </si>
  <si>
    <t>Vandalism</t>
  </si>
  <si>
    <t>Card Trap</t>
  </si>
  <si>
    <t>Cash Trap</t>
  </si>
  <si>
    <t>DoS/DDoS</t>
  </si>
  <si>
    <t>TRF</t>
  </si>
  <si>
    <t>OS/SW Exploit</t>
  </si>
  <si>
    <t>Physical Controls</t>
  </si>
  <si>
    <t>Strategic Site Selection/Lighting</t>
  </si>
  <si>
    <t>Physical</t>
  </si>
  <si>
    <t>M</t>
  </si>
  <si>
    <t>Bollards/Barriers</t>
  </si>
  <si>
    <t>L</t>
  </si>
  <si>
    <t>H</t>
  </si>
  <si>
    <t>High-Security Safe/Casing</t>
  </si>
  <si>
    <t>Upgraded Locks/Key Management</t>
  </si>
  <si>
    <t>Top Hat/Vibration/Tamper Alarms</t>
  </si>
  <si>
    <t>Gas Detection/Neutralization</t>
  </si>
  <si>
    <t>IBNS (Ink/Dye Staining)</t>
  </si>
  <si>
    <t>CCTV Surveillance &amp; Monitoring</t>
  </si>
  <si>
    <t>Regular Physical Inspections</t>
  </si>
  <si>
    <t>Logical/Cyber Controls</t>
  </si>
  <si>
    <t>OS/Application Patching</t>
  </si>
  <si>
    <t>Logical</t>
  </si>
  <si>
    <t>Endpoint Protection (AV/EDR)</t>
  </si>
  <si>
    <t>Application Whitelisting</t>
  </si>
  <si>
    <t>OS Hardening/Secure Boot</t>
  </si>
  <si>
    <t>Full Disk Encryption (FDE)</t>
  </si>
  <si>
    <t>TLS 1.2+ Encryption (Network)</t>
  </si>
  <si>
    <t>Network Segmentation/Firewall</t>
  </si>
  <si>
    <t>Peripheral Control (USB Disable etc.)</t>
  </si>
  <si>
    <t>Secure Peripheral Communication</t>
  </si>
  <si>
    <t>Strong Access Control/MFA</t>
  </si>
  <si>
    <t>Data Protection Controls</t>
  </si>
  <si>
    <t>Anti-Skimming Hardware (Overlay)</t>
  </si>
  <si>
    <t>Anti-Skimming Hardware (Deep-Insert)</t>
  </si>
  <si>
    <t>Anti-Shimming Hardware</t>
  </si>
  <si>
    <t>EMV Chip Implementation (No Fallback)</t>
  </si>
  <si>
    <t>Contactless/Cardless Transactions</t>
  </si>
  <si>
    <t>EPP &amp; PIN Encryption</t>
  </si>
  <si>
    <t>Process Controls</t>
  </si>
  <si>
    <t>PCI DSS / TR-31 Compliance</t>
  </si>
  <si>
    <t>Process</t>
  </si>
  <si>
    <t>Real-Time Transaction Monitoring</t>
  </si>
  <si>
    <t>Security Audits/Pen Testing</t>
  </si>
  <si>
    <t>Incident Response Plan</t>
  </si>
  <si>
    <t>Customer/Staff Education &amp; Awareness</t>
  </si>
  <si>
    <t>The gaps you decided to close</t>
  </si>
  <si>
    <t>Work the list in gap order, highest first, then by priority. Every action names what will prove it is done.</t>
  </si>
  <si>
    <t>Gap (current → target)</t>
  </si>
  <si>
    <t>Proposed actions</t>
  </si>
  <si>
    <t>Evidence of completion</t>
  </si>
  <si>
    <t>Owner / department</t>
  </si>
  <si>
    <t>Target date</t>
  </si>
  <si>
    <t>Upgraded Cabinet Locks &amp; Key Management Policy</t>
  </si>
  <si>
    <t>1 → 3</t>
  </si>
  <si>
    <t>Select a high-security lock vendor. Phase the rollout across the 50 highest-risk ATMs. Update the key management policy.</t>
  </si>
  <si>
    <t>Signed policy revision and the rollout completion report</t>
  </si>
  <si>
    <t>Physical Security</t>
  </si>
  <si>
    <t>Q4</t>
  </si>
  <si>
    <t>What the rows marked (see notes) are actually asking</t>
  </si>
  <si>
    <t>Topic</t>
  </si>
  <si>
    <t>What to know</t>
  </si>
  <si>
    <t>Where to look it up</t>
  </si>
  <si>
    <t>Safe grades</t>
  </si>
  <si>
    <t>Safes and ATM safes are graded under EN 1143-1 (CEN) from grade 0 to VI, measured in resistance units. ATM safes are graded against TWO thresholds: partial access, an opening big enough to remove the contents, and complete access. A grade quoted without saying which one is ambiguous. Resistance to explosive attack (EX) and to gas (GAS) are SEPARATE optional designations: a grade IV safe with no EX designation has not been tested against a gas attack. Specify the designation alongside the grade and confirm it on the certificate.</t>
  </si>
  <si>
    <t>ecb-s.com/_data/RL_ECB-S_R16_IT_and_aperture_safes_201210.pdf</t>
  </si>
  <si>
    <t>The standard itself</t>
  </si>
  <si>
    <t>EN 1143-1, Secure storage units: requirements, classification and methods of test for resistance to burglary. Safes, ATM safes, strongroom doors and strongrooms.</t>
  </si>
  <si>
    <t>knowledge.bsigroup.com/products/secure-storage-units-requirements-classification-and-methods-of-test-for-resistance-to-burglary-safes-atm-safes-strongroom-doors-and-strongrooms</t>
  </si>
  <si>
    <t>PIN pad approvals</t>
  </si>
  <si>
    <t>Approval is granted to a SPECIFIC combination of device, hardware version and firmware version, not to a model name, so a part number alone proves nothing and a firmware update can move a device off its approval. Under PTS POI v6 and later, firmware approval expires on a three-year cycle independently of the device approval date. Hold per device: part number, hardware version, firmware version, approval number, the approval letter and its expiry. Then reconcile what is deployed against what is approved.</t>
  </si>
  <si>
    <t>listings.pcisecuritystandards.org/assessors_and_solutions/pin_transaction_devices</t>
  </si>
  <si>
    <t>Accessibility</t>
  </si>
  <si>
    <t>Section 707 of the 2010 ADA Standards covers ATMs: reach ranges and clear floor space, operable parts distinguishable by touch, privacy of input and output, speech output through a standard connector, display contrast and character height, and Braille instructions for initiating speech mode. These decay like any other site condition, which is why they are checked on the site route rather than at audit time.</t>
  </si>
  <si>
    <t>www.ada.gov/law-and-regs/design-standards/2010-stds/</t>
  </si>
  <si>
    <t>Accessibility guidance</t>
  </si>
  <si>
    <t>Plain-language guidance on the same requirements, from the US Access Board.</t>
  </si>
  <si>
    <t>www.access-board.gov/ada/chapter/ch07/</t>
  </si>
  <si>
    <t>Cash degradation</t>
  </si>
  <si>
    <t>Ink and dye staining and glue bonding are both intelligent banknote neutralization; glue is a variant, not a separate class of control. Staining marks the notes, which remain notes. Glue bonds the stack into a solid block. Specify against the outcome you want - marked, or unusable - rather than the category name.</t>
  </si>
  <si>
    <t>-</t>
  </si>
  <si>
    <t>Bus-level attacks</t>
  </si>
  <si>
    <t>The DMA row means the terminal's internal PCI Express expansion bus, NOT the PCI payment standards named elsewhere in this workbook. A device on that bus reads and writes system memory directly, underneath most endpoint controls. Mitigations: IOMMU or kernel DMA protection, pre-boot DMA protection, and physically disabling or blocking unused slots.</t>
  </si>
  <si>
    <t>Machine-behavior monitoring</t>
  </si>
  <si>
    <t>Card and account fraud monitoring is a mature purchasable product. Monitoring the machine's own behavior largely is not, and where it exists it is usually built in-house. Scoring low here often reflects the market rather than the organization. The highest-value pattern is the simplest: reconcile what the dispenser firmware reports it paid out against what the application and host recorded - a machine that dispensed a hundred while the host recorded a one has reported a logical dispense attack in its own logs.</t>
  </si>
  <si>
    <t>Crime intelligence</t>
  </si>
  <si>
    <t>ATMIA operates the Crisis and Crime Management Intelligence System, a global ATM crime database with incident reporting and periodic trend analysis. The top of this ladder is contributing incidents back, not only consuming reports. Alongside it: vendor security bulletins from the hardware manufacturer and the service provider separately - frequently different companies publishing different advisories. Beyond the public channels, most markets have closed practitioner forums that work by introduction rather than application; ask a peer institution, your hardware vendor or your processor what they attend.</t>
  </si>
  <si>
    <t>www.atmia.com/security/ccmis/</t>
  </si>
  <si>
    <t>Regional practice</t>
  </si>
  <si>
    <t>Fascia drilling detection and glue-based note bonding are common in Europe and rare in the United States; the countermeasure guidance came out of European attack patterns. A US operator scoring these at 1 is describing the market, not a failure of theirs - record that in the evidence column and set the target accordingly.</t>
  </si>
  <si>
    <t>www.association-secure-transactions.eu/industry-information/countermeasures-against-atm-malware-and-black-box-attacks/</t>
  </si>
  <si>
    <t>One row per cycle, so the trend is visible</t>
  </si>
  <si>
    <t>Copy this workbook for each assessment, then bring the four domain averages and the count scored back here. The first row is filled from the tabs in front of you; later rows are typed in from the copies.</t>
  </si>
  <si>
    <t>Fleet in scope</t>
  </si>
  <si>
    <t>Domain 1</t>
  </si>
  <si>
    <t>Domain 2</t>
  </si>
  <si>
    <t>Domain 3</t>
  </si>
  <si>
    <t>Domain 4</t>
  </si>
  <si>
    <t>Rows scored</t>
  </si>
  <si>
    <t>What changed since the last cycle</t>
  </si>
</sst>
</file>

<file path=xl/styles.xml><?xml version="1.0" encoding="utf-8"?>
<styleSheet xmlns="http://schemas.openxmlformats.org/spreadsheetml/2006/main">
  <numFmts count="1">
    <numFmt numFmtId="164" formatCode="0.0"/>
  </numFmts>
  <fonts count="19">
    <font>
      <sz val="11"/>
      <color theme="1"/>
      <name val="Calibri"/>
      <family val="2"/>
      <scheme val="minor"/>
    </font>
    <font>
      <b/>
      <sz val="20"/>
      <color rgb="FF4DD0E1"/>
      <name val="Calibri"/>
      <family val="2"/>
      <scheme val="minor"/>
    </font>
    <font>
      <sz val="11"/>
      <color rgb="FFE0F7FA"/>
      <name val="Calibri"/>
      <family val="2"/>
      <scheme val="minor"/>
    </font>
    <font>
      <b/>
      <sz val="14"/>
      <color rgb="FF0F084B"/>
      <name val="Calibri"/>
      <family val="2"/>
      <scheme val="minor"/>
    </font>
    <font>
      <sz val="9"/>
      <color rgb="FF5A6B80"/>
      <name val="Calibri"/>
      <family val="2"/>
      <scheme val="minor"/>
    </font>
    <font>
      <b/>
      <sz val="10"/>
      <color theme="1"/>
      <name val="Calibri"/>
      <family val="2"/>
      <scheme val="minor"/>
    </font>
    <font>
      <sz val="10"/>
      <color theme="1"/>
      <name val="Calibri"/>
      <family val="2"/>
      <scheme val="minor"/>
    </font>
    <font>
      <b/>
      <sz val="9"/>
      <color rgb="FF0F084B"/>
      <name val="Calibri"/>
      <family val="2"/>
      <scheme val="minor"/>
    </font>
    <font>
      <b/>
      <sz val="10"/>
      <color rgb="FF26408B"/>
      <name val="Calibri"/>
      <family val="2"/>
      <scheme val="minor"/>
    </font>
    <font>
      <i/>
      <sz val="8.5"/>
      <color rgb="FF26408B"/>
      <name val="Calibri"/>
      <family val="2"/>
      <scheme val="minor"/>
    </font>
    <font>
      <sz val="10"/>
      <color rgb="FF5A6B80"/>
      <name val="Calibri"/>
      <family val="2"/>
      <scheme val="minor"/>
    </font>
    <font>
      <b/>
      <sz val="11"/>
      <color theme="1"/>
      <name val="Calibri"/>
      <family val="2"/>
      <scheme val="minor"/>
    </font>
    <font>
      <b/>
      <sz val="11"/>
      <color rgb="FF26408B"/>
      <name val="Calibri"/>
      <family val="2"/>
      <scheme val="minor"/>
    </font>
    <font>
      <b/>
      <sz val="18"/>
      <color rgb="FF0F084B"/>
      <name val="Calibri"/>
      <family val="2"/>
      <scheme val="minor"/>
    </font>
    <font>
      <b/>
      <sz val="8"/>
      <color rgb="FF0F084B"/>
      <name val="Calibri"/>
      <family val="2"/>
      <scheme val="minor"/>
    </font>
    <font>
      <b/>
      <sz val="10"/>
      <color rgb="FF0F084B"/>
      <name val="Calibri"/>
      <family val="2"/>
      <scheme val="minor"/>
    </font>
    <font>
      <sz val="9"/>
      <color theme="1"/>
      <name val="Calibri"/>
      <family val="2"/>
      <scheme val="minor"/>
    </font>
    <font>
      <i/>
      <sz val="10"/>
      <color rgb="FF5A6B80"/>
      <name val="Calibri"/>
      <family val="2"/>
      <scheme val="minor"/>
    </font>
    <font>
      <u/>
      <sz val="9.5"/>
      <color rgb="FF26408B"/>
      <name val="Calibri"/>
      <family val="2"/>
      <scheme val="minor"/>
    </font>
  </fonts>
  <fills count="5">
    <fill>
      <patternFill patternType="none"/>
    </fill>
    <fill>
      <patternFill patternType="gray125"/>
    </fill>
    <fill>
      <patternFill patternType="solid">
        <fgColor rgb="FF001529"/>
        <bgColor indexed="64"/>
      </patternFill>
    </fill>
    <fill>
      <patternFill patternType="solid">
        <fgColor rgb="FFFFFDF5"/>
        <bgColor indexed="64"/>
      </patternFill>
    </fill>
    <fill>
      <patternFill patternType="solid">
        <fgColor rgb="FFF4F6FA"/>
        <bgColor indexed="64"/>
      </patternFill>
    </fill>
  </fills>
  <borders count="4">
    <border>
      <left/>
      <right/>
      <top/>
      <bottom/>
      <diagonal/>
    </border>
    <border>
      <left/>
      <right/>
      <top/>
      <bottom style="thin">
        <color rgb="FFD9DEE8"/>
      </bottom>
      <diagonal/>
    </border>
    <border>
      <left/>
      <right/>
      <top/>
      <bottom style="medium">
        <color rgb="FF26408B"/>
      </bottom>
      <diagonal/>
    </border>
    <border>
      <left/>
      <right/>
      <top/>
      <bottom style="thin">
        <color rgb="FF26408B"/>
      </bottom>
      <diagonal/>
    </border>
  </borders>
  <cellStyleXfs count="1">
    <xf numFmtId="0" fontId="0" fillId="0" borderId="0"/>
  </cellStyleXfs>
  <cellXfs count="27">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0" borderId="0" xfId="0" applyFont="1"/>
    <xf numFmtId="0" fontId="4" fillId="0" borderId="0" xfId="0" applyFont="1" applyAlignment="1">
      <alignment vertical="top" wrapText="1"/>
    </xf>
    <xf numFmtId="0" fontId="5" fillId="0" borderId="0" xfId="0" applyFont="1" applyAlignment="1">
      <alignment vertical="top"/>
    </xf>
    <xf numFmtId="0" fontId="6" fillId="3" borderId="1" xfId="0" applyFont="1" applyFill="1" applyBorder="1"/>
    <xf numFmtId="0" fontId="6" fillId="0" borderId="0" xfId="0" applyFont="1" applyAlignment="1">
      <alignment vertical="top" wrapText="1"/>
    </xf>
    <xf numFmtId="0" fontId="7" fillId="4" borderId="2" xfId="0" applyFont="1" applyFill="1" applyBorder="1" applyAlignment="1">
      <alignment wrapText="1"/>
    </xf>
    <xf numFmtId="0" fontId="8" fillId="0" borderId="1" xfId="0" applyFont="1" applyBorder="1" applyAlignment="1">
      <alignment horizontal="center" vertical="top"/>
    </xf>
    <xf numFmtId="0" fontId="6" fillId="0" borderId="1" xfId="0" applyFont="1" applyBorder="1" applyAlignment="1">
      <alignment vertical="top" wrapText="1"/>
    </xf>
    <xf numFmtId="0" fontId="7" fillId="4" borderId="3" xfId="0" applyFont="1" applyFill="1" applyBorder="1"/>
    <xf numFmtId="0" fontId="9" fillId="4" borderId="3" xfId="0" applyFont="1" applyFill="1" applyBorder="1" applyAlignment="1">
      <alignment vertical="center" wrapText="1"/>
    </xf>
    <xf numFmtId="0" fontId="10" fillId="0" borderId="1" xfId="0" applyFont="1" applyBorder="1" applyAlignment="1">
      <alignment horizontal="center" vertical="top"/>
    </xf>
    <xf numFmtId="0" fontId="4" fillId="0" borderId="1" xfId="0" applyFont="1" applyBorder="1" applyAlignment="1">
      <alignment vertical="top" wrapText="1"/>
    </xf>
    <xf numFmtId="0" fontId="0" fillId="3" borderId="1" xfId="0" applyFill="1" applyBorder="1" applyAlignment="1">
      <alignment horizontal="center" vertical="center"/>
    </xf>
    <xf numFmtId="0" fontId="11" fillId="0" borderId="1" xfId="0" applyFont="1" applyBorder="1" applyAlignment="1">
      <alignment horizontal="center" vertical="center"/>
    </xf>
    <xf numFmtId="0" fontId="6" fillId="3" borderId="1" xfId="0" applyFont="1" applyFill="1" applyBorder="1" applyAlignment="1">
      <alignment vertical="top" wrapText="1"/>
    </xf>
    <xf numFmtId="0" fontId="12" fillId="0" borderId="0" xfId="0" applyFont="1"/>
    <xf numFmtId="164" fontId="0" fillId="0" borderId="1" xfId="0" applyNumberFormat="1" applyBorder="1" applyAlignment="1">
      <alignment horizontal="center"/>
    </xf>
    <xf numFmtId="0" fontId="13" fillId="0" borderId="0" xfId="0" applyFont="1" applyAlignment="1">
      <alignment horizontal="center"/>
    </xf>
    <xf numFmtId="0" fontId="4" fillId="0" borderId="0" xfId="0" applyFont="1" applyAlignment="1">
      <alignment horizontal="center"/>
    </xf>
    <xf numFmtId="0" fontId="14" fillId="4" borderId="2" xfId="0" applyFont="1" applyFill="1" applyBorder="1" applyAlignment="1">
      <alignment horizontal="center" textRotation="90"/>
    </xf>
    <xf numFmtId="0" fontId="15" fillId="4" borderId="0" xfId="0" applyFont="1" applyFill="1"/>
    <xf numFmtId="0" fontId="16" fillId="0" borderId="1" xfId="0" applyFont="1" applyBorder="1" applyAlignment="1">
      <alignment horizontal="center"/>
    </xf>
    <xf numFmtId="0" fontId="17" fillId="0" borderId="1" xfId="0" applyFont="1" applyBorder="1" applyAlignment="1">
      <alignment vertical="top" wrapText="1"/>
    </xf>
    <xf numFmtId="0" fontId="18" fillId="0" borderId="1" xfId="0" applyFont="1" applyBorder="1" applyAlignment="1">
      <alignment vertical="top" wrapText="1"/>
    </xf>
  </cellXfs>
  <cellStyles count="1">
    <cellStyle name="Normal" xfId="0" builtinId="0"/>
  </cellStyles>
  <dxfs count="3">
    <dxf>
      <font>
        <b/>
        <color rgb="FFA03030"/>
      </font>
      <border>
        <left/>
        <right/>
        <top/>
        <bottom style="thin">
          <color rgb="FFD9DEE8"/>
        </bottom>
        <vertical/>
        <horizontal/>
      </border>
    </dxf>
    <dxf>
      <font>
        <b/>
        <color rgb="FFA66A00"/>
      </font>
      <border>
        <left/>
        <right/>
        <top/>
        <bottom style="thin">
          <color rgb="FFD9DEE8"/>
        </bottom>
        <vertical/>
        <horizontal/>
      </border>
    </dxf>
    <dxf>
      <font>
        <b/>
        <color rgb="FF1B7A4B"/>
      </font>
      <border>
        <left/>
        <right/>
        <top/>
        <bottom style="thin">
          <color rgb="FFD9DEE8"/>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Current against target, by domain</a:t>
            </a:r>
          </a:p>
        </c:rich>
      </c:tx>
      <c:layout/>
    </c:title>
    <c:plotArea>
      <c:layout/>
      <c:barChart>
        <c:barDir val="bar"/>
        <c:grouping val="clustered"/>
        <c:ser>
          <c:idx val="0"/>
          <c:order val="0"/>
          <c:tx>
            <c:v>Mean current</c:v>
          </c:tx>
          <c:spPr>
            <a:solidFill>
              <a:srgbClr val="26408B"/>
            </a:solidFill>
          </c:spPr>
          <c:cat>
            <c:strRef>
              <c:f>Summary!$A$9:$A$12</c:f>
              <c:strCache>
                <c:ptCount val="4"/>
                <c:pt idx="0">
                  <c:v>Domain 1 – Physical Security Controls</c:v>
                </c:pt>
                <c:pt idx="1">
                  <c:v>Domain 2 – Logical and Cybersecurity Controls</c:v>
                </c:pt>
                <c:pt idx="2">
                  <c:v>Domain 3 – Cardholder Data Protection Controls</c:v>
                </c:pt>
                <c:pt idx="3">
                  <c:v>Domain 4 – Process and Governance Controls</c:v>
                </c:pt>
              </c:strCache>
            </c:strRef>
          </c:cat>
          <c:val>
            <c:numRef>
              <c:f>Summary!$D$9:$D$12</c:f>
              <c:numCache>
                <c:formatCode>General</c:formatCode>
                <c:ptCount val="4"/>
                <c:pt idx="0">
                  <c:v>0</c:v>
                </c:pt>
                <c:pt idx="1">
                  <c:v>0</c:v>
                </c:pt>
                <c:pt idx="2">
                  <c:v>0</c:v>
                </c:pt>
                <c:pt idx="3">
                  <c:v>0</c:v>
                </c:pt>
              </c:numCache>
            </c:numRef>
          </c:val>
        </c:ser>
        <c:ser>
          <c:idx val="1"/>
          <c:order val="1"/>
          <c:tx>
            <c:v>Mean target</c:v>
          </c:tx>
          <c:spPr>
            <a:solidFill>
              <a:srgbClr val="4DD0E1"/>
            </a:solidFill>
          </c:spPr>
          <c:cat>
            <c:strRef>
              <c:f>Summary!$A$9:$A$12</c:f>
              <c:strCache>
                <c:ptCount val="4"/>
                <c:pt idx="0">
                  <c:v>Domain 1 – Physical Security Controls</c:v>
                </c:pt>
                <c:pt idx="1">
                  <c:v>Domain 2 – Logical and Cybersecurity Controls</c:v>
                </c:pt>
                <c:pt idx="2">
                  <c:v>Domain 3 – Cardholder Data Protection Controls</c:v>
                </c:pt>
                <c:pt idx="3">
                  <c:v>Domain 4 – Process and Governance Controls</c:v>
                </c:pt>
              </c:strCache>
            </c:strRef>
          </c:cat>
          <c:val>
            <c:numRef>
              <c:f>Summary!$E$9:$E$12</c:f>
              <c:numCache>
                <c:formatCode>General</c:formatCode>
                <c:ptCount val="4"/>
                <c:pt idx="0">
                  <c:v>0</c:v>
                </c:pt>
                <c:pt idx="1">
                  <c:v>0</c:v>
                </c:pt>
                <c:pt idx="2">
                  <c:v>0</c:v>
                </c:pt>
                <c:pt idx="3">
                  <c:v>0</c:v>
                </c:pt>
              </c:numCache>
            </c:numRef>
          </c:val>
        </c:ser>
        <c:gapWidth val="40"/>
        <c:axId val="50010001"/>
        <c:axId val="50010002"/>
      </c:barChart>
      <c:catAx>
        <c:axId val="50010001"/>
        <c:scaling>
          <c:orientation val="minMax"/>
        </c:scaling>
        <c:axPos val="l"/>
        <c:tickLblPos val="nextTo"/>
        <c:crossAx val="50010002"/>
        <c:crosses val="autoZero"/>
        <c:auto val="1"/>
        <c:lblAlgn val="ctr"/>
        <c:lblOffset val="100"/>
      </c:catAx>
      <c:valAx>
        <c:axId val="50010002"/>
        <c:scaling>
          <c:orientation val="minMax"/>
          <c:max val="5"/>
          <c:min val="0"/>
        </c:scaling>
        <c:axPos val="b"/>
        <c:majorGridlines/>
        <c:numFmt formatCode="General" sourceLinked="1"/>
        <c:tickLblPos val="nextTo"/>
        <c:crossAx val="50010001"/>
        <c:crosses val="autoZero"/>
        <c:crossBetween val="between"/>
      </c:valAx>
    </c:plotArea>
    <c:legend>
      <c:legendPos val="b"/>
      <c:layout/>
    </c:legend>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3</xdr:col>
      <xdr:colOff>723900</xdr:colOff>
      <xdr:row>27</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ecb-s.com/_data/RL_ECB-S_R16_IT_and_aperture_safes_201210.pdf" TargetMode="External"/><Relationship Id="rId2" Type="http://schemas.openxmlformats.org/officeDocument/2006/relationships/hyperlink" Target="https://knowledge.bsigroup.com/products/secure-storage-units-requirements-classification-and-methods-of-test-for-resistance-to-burglary-safes-atm-safes-strongroom-doors-and-strongrooms" TargetMode="External"/><Relationship Id="rId3" Type="http://schemas.openxmlformats.org/officeDocument/2006/relationships/hyperlink" Target="https://listings.pcisecuritystandards.org/assessors_and_solutions/pin_transaction_devices" TargetMode="External"/><Relationship Id="rId4" Type="http://schemas.openxmlformats.org/officeDocument/2006/relationships/hyperlink" Target="https://www.ada.gov/law-and-regs/design-standards/2010-stds/" TargetMode="External"/><Relationship Id="rId5" Type="http://schemas.openxmlformats.org/officeDocument/2006/relationships/hyperlink" Target="https://www.access-board.gov/ada/chapter/ch07/" TargetMode="External"/><Relationship Id="rId6" Type="http://schemas.openxmlformats.org/officeDocument/2006/relationships/hyperlink" Target="https://www.atmia.com/security/ccmis/" TargetMode="External"/><Relationship Id="rId7" Type="http://schemas.openxmlformats.org/officeDocument/2006/relationships/hyperlink" Target="https://www.association-secure-transactions.eu/industry-information/countermeasures-against-atm-malware-and-black-box-attack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30"/>
  <sheetViews>
    <sheetView showGridLines="0" tabSelected="1" workbookViewId="0"/>
  </sheetViews>
  <sheetFormatPr defaultRowHeight="15"/>
  <cols>
    <col min="1" max="1" width="34.7109375" customWidth="1"/>
    <col min="2" max="2" width="78.7109375" customWidth="1"/>
    <col min="3" max="9" width="12.7109375" customWidth="1"/>
  </cols>
  <sheetData>
    <row r="1" spans="1:9" ht="30" customHeight="1">
      <c r="A1" s="1" t="s">
        <v>0</v>
      </c>
      <c r="B1" s="1"/>
      <c r="C1" s="1"/>
      <c r="D1" s="1"/>
      <c r="E1" s="1"/>
      <c r="F1" s="1"/>
      <c r="G1" s="1"/>
      <c r="H1" s="1"/>
      <c r="I1" s="1"/>
    </row>
    <row r="2" spans="1:9" ht="18" customHeight="1">
      <c r="A2" s="2" t="s">
        <v>1</v>
      </c>
      <c r="B2" s="2"/>
      <c r="C2" s="2"/>
      <c r="D2" s="2"/>
      <c r="E2" s="2"/>
      <c r="F2" s="2"/>
      <c r="G2" s="2"/>
      <c r="H2" s="2"/>
      <c r="I2" s="2"/>
    </row>
    <row r="4" spans="1:9">
      <c r="A4" s="3" t="s">
        <v>2</v>
      </c>
    </row>
    <row r="5" spans="1:9" ht="28" customHeight="1">
      <c r="A5" s="4" t="s">
        <v>3</v>
      </c>
    </row>
    <row r="7" spans="1:9">
      <c r="A7" s="5" t="s">
        <v>4</v>
      </c>
      <c r="B7" s="6"/>
    </row>
    <row r="8" spans="1:9">
      <c r="A8" s="5" t="s">
        <v>5</v>
      </c>
      <c r="B8" s="6"/>
    </row>
    <row r="9" spans="1:9">
      <c r="A9" s="5" t="s">
        <v>6</v>
      </c>
      <c r="B9" s="6"/>
    </row>
    <row r="10" spans="1:9">
      <c r="A10" s="5" t="s">
        <v>7</v>
      </c>
      <c r="B10" s="6"/>
    </row>
    <row r="11" spans="1:9">
      <c r="A11" s="5" t="s">
        <v>8</v>
      </c>
      <c r="B11" s="6"/>
    </row>
    <row r="12" spans="1:9">
      <c r="A12" s="5" t="s">
        <v>9</v>
      </c>
      <c r="B12" s="6"/>
    </row>
    <row r="13" spans="1:9">
      <c r="A13" s="5" t="s">
        <v>10</v>
      </c>
      <c r="B13" s="6"/>
    </row>
    <row r="14" spans="1:9">
      <c r="A14" s="5" t="s">
        <v>11</v>
      </c>
      <c r="B14" s="6"/>
    </row>
    <row r="16" spans="1:9">
      <c r="A16" s="3" t="s">
        <v>12</v>
      </c>
    </row>
    <row r="17" spans="1:2" ht="34" customHeight="1">
      <c r="A17" s="7" t="s">
        <v>13</v>
      </c>
      <c r="B17" s="7"/>
    </row>
    <row r="18" spans="1:2" ht="34" customHeight="1">
      <c r="A18" s="7" t="s">
        <v>14</v>
      </c>
      <c r="B18" s="7"/>
    </row>
    <row r="19" spans="1:2" ht="34" customHeight="1">
      <c r="A19" s="7" t="s">
        <v>15</v>
      </c>
      <c r="B19" s="7"/>
    </row>
    <row r="21" spans="1:2">
      <c r="A21" s="3" t="s">
        <v>16</v>
      </c>
    </row>
    <row r="22" spans="1:2">
      <c r="A22" s="8" t="s">
        <v>17</v>
      </c>
      <c r="B22" s="8" t="s">
        <v>18</v>
      </c>
    </row>
    <row r="23" spans="1:2" ht="30" customHeight="1">
      <c r="A23" s="9" t="s">
        <v>19</v>
      </c>
      <c r="B23" s="10" t="s">
        <v>20</v>
      </c>
    </row>
    <row r="24" spans="1:2" ht="30" customHeight="1">
      <c r="A24" s="9" t="s">
        <v>21</v>
      </c>
      <c r="B24" s="10" t="s">
        <v>22</v>
      </c>
    </row>
    <row r="25" spans="1:2" ht="30" customHeight="1">
      <c r="A25" s="9" t="s">
        <v>23</v>
      </c>
      <c r="B25" s="10" t="s">
        <v>24</v>
      </c>
    </row>
    <row r="26" spans="1:2" ht="30" customHeight="1">
      <c r="A26" s="9" t="s">
        <v>25</v>
      </c>
      <c r="B26" s="10" t="s">
        <v>26</v>
      </c>
    </row>
    <row r="27" spans="1:2" ht="30" customHeight="1">
      <c r="A27" s="9" t="s">
        <v>27</v>
      </c>
      <c r="B27" s="10" t="s">
        <v>28</v>
      </c>
    </row>
    <row r="29" spans="1:2">
      <c r="A29" s="3" t="s">
        <v>29</v>
      </c>
    </row>
    <row r="30" spans="1:2" ht="46" customHeight="1">
      <c r="A30" s="7" t="s">
        <v>30</v>
      </c>
      <c r="B30" s="7"/>
    </row>
  </sheetData>
  <mergeCells count="6">
    <mergeCell ref="A1:I1"/>
    <mergeCell ref="A2:I2"/>
    <mergeCell ref="A17:B17"/>
    <mergeCell ref="A18:B18"/>
    <mergeCell ref="A19:B19"/>
    <mergeCell ref="A30:B30"/>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14"/>
  <sheetViews>
    <sheetView showGridLines="0" workbookViewId="0">
      <pane ySplit="4" topLeftCell="A5" activePane="bottomLeft" state="frozen"/>
      <selection pane="bottomLeft"/>
    </sheetView>
  </sheetViews>
  <sheetFormatPr defaultRowHeight="15"/>
  <cols>
    <col min="1" max="1" width="30.7109375" customWidth="1"/>
    <col min="2" max="2" width="96.7109375" customWidth="1"/>
    <col min="3" max="3" width="62.7109375" customWidth="1"/>
  </cols>
  <sheetData>
    <row r="1" spans="1:9" ht="30" customHeight="1">
      <c r="A1" s="1" t="s">
        <v>0</v>
      </c>
      <c r="B1" s="1"/>
      <c r="C1" s="1"/>
      <c r="D1" s="1"/>
      <c r="E1" s="1"/>
      <c r="F1" s="1"/>
      <c r="G1" s="1"/>
      <c r="H1" s="1"/>
      <c r="I1" s="1"/>
    </row>
    <row r="2" spans="1:9" ht="18" customHeight="1">
      <c r="A2" s="2" t="s">
        <v>368</v>
      </c>
      <c r="B2" s="2"/>
      <c r="C2" s="2"/>
      <c r="D2" s="2"/>
      <c r="E2" s="2"/>
      <c r="F2" s="2"/>
      <c r="G2" s="2"/>
      <c r="H2" s="2"/>
      <c r="I2" s="2"/>
    </row>
    <row r="4" spans="1:9" ht="24" customHeight="1">
      <c r="A4" s="8" t="s">
        <v>369</v>
      </c>
      <c r="B4" s="8" t="s">
        <v>370</v>
      </c>
      <c r="C4" s="8" t="s">
        <v>371</v>
      </c>
    </row>
    <row r="5" spans="1:9" ht="92" customHeight="1">
      <c r="A5" s="10" t="s">
        <v>372</v>
      </c>
      <c r="B5" s="14" t="s">
        <v>373</v>
      </c>
      <c r="C5" s="26" t="s">
        <v>374</v>
      </c>
    </row>
    <row r="6" spans="1:9" ht="92" customHeight="1">
      <c r="A6" s="10" t="s">
        <v>375</v>
      </c>
      <c r="B6" s="14" t="s">
        <v>376</v>
      </c>
      <c r="C6" s="26" t="s">
        <v>377</v>
      </c>
    </row>
    <row r="7" spans="1:9" ht="92" customHeight="1">
      <c r="A7" s="10" t="s">
        <v>378</v>
      </c>
      <c r="B7" s="14" t="s">
        <v>379</v>
      </c>
      <c r="C7" s="26" t="s">
        <v>380</v>
      </c>
    </row>
    <row r="8" spans="1:9" ht="92" customHeight="1">
      <c r="A8" s="10" t="s">
        <v>381</v>
      </c>
      <c r="B8" s="14" t="s">
        <v>382</v>
      </c>
      <c r="C8" s="26" t="s">
        <v>383</v>
      </c>
    </row>
    <row r="9" spans="1:9" ht="92" customHeight="1">
      <c r="A9" s="10" t="s">
        <v>384</v>
      </c>
      <c r="B9" s="14" t="s">
        <v>385</v>
      </c>
      <c r="C9" s="26" t="s">
        <v>386</v>
      </c>
    </row>
    <row r="10" spans="1:9" ht="92" customHeight="1">
      <c r="A10" s="10" t="s">
        <v>387</v>
      </c>
      <c r="B10" s="14" t="s">
        <v>388</v>
      </c>
      <c r="C10" s="14" t="s">
        <v>389</v>
      </c>
    </row>
    <row r="11" spans="1:9" ht="92" customHeight="1">
      <c r="A11" s="10" t="s">
        <v>390</v>
      </c>
      <c r="B11" s="14" t="s">
        <v>391</v>
      </c>
      <c r="C11" s="14" t="s">
        <v>389</v>
      </c>
    </row>
    <row r="12" spans="1:9" ht="92" customHeight="1">
      <c r="A12" s="10" t="s">
        <v>392</v>
      </c>
      <c r="B12" s="14" t="s">
        <v>393</v>
      </c>
      <c r="C12" s="14" t="s">
        <v>389</v>
      </c>
    </row>
    <row r="13" spans="1:9" ht="92" customHeight="1">
      <c r="A13" s="10" t="s">
        <v>394</v>
      </c>
      <c r="B13" s="14" t="s">
        <v>395</v>
      </c>
      <c r="C13" s="26" t="s">
        <v>396</v>
      </c>
    </row>
    <row r="14" spans="1:9" ht="92" customHeight="1">
      <c r="A14" s="10" t="s">
        <v>397</v>
      </c>
      <c r="B14" s="14" t="s">
        <v>398</v>
      </c>
      <c r="C14" s="26" t="s">
        <v>399</v>
      </c>
    </row>
  </sheetData>
  <mergeCells count="2">
    <mergeCell ref="A1:I1"/>
    <mergeCell ref="A2:I2"/>
  </mergeCells>
  <hyperlinks>
    <hyperlink ref="C5" r:id="rId1"/>
    <hyperlink ref="C6" r:id="rId2"/>
    <hyperlink ref="C7" r:id="rId3"/>
    <hyperlink ref="C8" r:id="rId4"/>
    <hyperlink ref="C9" r:id="rId5"/>
    <hyperlink ref="C13" r:id="rId6"/>
    <hyperlink ref="C14" r:id="rId7"/>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20"/>
  <sheetViews>
    <sheetView showGridLines="0" workbookViewId="0">
      <pane ySplit="6" topLeftCell="A7" activePane="bottomLeft" state="frozen"/>
      <selection pane="bottomLeft"/>
    </sheetView>
  </sheetViews>
  <sheetFormatPr defaultRowHeight="15"/>
  <cols>
    <col min="1" max="1" width="16.7109375" customWidth="1"/>
    <col min="2" max="2" width="26.7109375" customWidth="1"/>
    <col min="3" max="7" width="15.7109375" customWidth="1"/>
    <col min="8" max="8" width="54.7109375" customWidth="1"/>
  </cols>
  <sheetData>
    <row r="1" spans="1:9" ht="30" customHeight="1">
      <c r="A1" s="1" t="s">
        <v>0</v>
      </c>
      <c r="B1" s="1"/>
      <c r="C1" s="1"/>
      <c r="D1" s="1"/>
      <c r="E1" s="1"/>
      <c r="F1" s="1"/>
      <c r="G1" s="1"/>
      <c r="H1" s="1"/>
      <c r="I1" s="1"/>
    </row>
    <row r="2" spans="1:9" ht="18" customHeight="1">
      <c r="A2" s="2" t="s">
        <v>400</v>
      </c>
      <c r="B2" s="2"/>
      <c r="C2" s="2"/>
      <c r="D2" s="2"/>
      <c r="E2" s="2"/>
      <c r="F2" s="2"/>
      <c r="G2" s="2"/>
      <c r="H2" s="2"/>
      <c r="I2" s="2"/>
    </row>
    <row r="4" spans="1:9" ht="30" customHeight="1">
      <c r="A4" s="4" t="s">
        <v>401</v>
      </c>
    </row>
    <row r="6" spans="1:9" ht="26" customHeight="1">
      <c r="A6" s="8" t="s">
        <v>9</v>
      </c>
      <c r="B6" s="8" t="s">
        <v>402</v>
      </c>
      <c r="C6" s="8" t="s">
        <v>403</v>
      </c>
      <c r="D6" s="8" t="s">
        <v>404</v>
      </c>
      <c r="E6" s="8" t="s">
        <v>405</v>
      </c>
      <c r="F6" s="8" t="s">
        <v>406</v>
      </c>
      <c r="G6" s="8" t="s">
        <v>407</v>
      </c>
      <c r="H6" s="8" t="s">
        <v>408</v>
      </c>
    </row>
    <row r="7" spans="1:9" ht="26" customHeight="1">
      <c r="A7" s="17">
        <f>IF('Start here'!B12="","",'Start here'!B12)</f>
        <v/>
      </c>
      <c r="B7" s="17">
        <f>IF('Start here'!B8="","",'Start here'!B8)</f>
        <v/>
      </c>
      <c r="C7" s="19">
        <f>IFERROR(AVERAGE('Domain 1'!E5:E40),"")</f>
        <v/>
      </c>
      <c r="D7" s="19">
        <f>IFERROR(AVERAGE('Domain 2'!E5:E46),"")</f>
        <v/>
      </c>
      <c r="E7" s="19">
        <f>IFERROR(AVERAGE('Domain 3'!E5:E22),"")</f>
        <v/>
      </c>
      <c r="F7" s="19">
        <f>IFERROR(AVERAGE('Domain 4'!E5:E33),"")</f>
        <v/>
      </c>
      <c r="G7" s="16">
        <f>COUNT('Domain 1'!E5:E40)+COUNT('Domain 2'!E5:E46)+COUNT('Domain 3'!E5:E22)+COUNT('Domain 4'!E5:E33)</f>
        <v>0</v>
      </c>
      <c r="H7" s="17"/>
    </row>
    <row r="8" spans="1:9" ht="22" customHeight="1">
      <c r="A8" s="17"/>
      <c r="B8" s="17"/>
      <c r="C8" s="17"/>
      <c r="D8" s="17"/>
      <c r="E8" s="17"/>
      <c r="F8" s="17"/>
      <c r="G8" s="17"/>
      <c r="H8" s="17"/>
    </row>
    <row r="9" spans="1:9" ht="22" customHeight="1">
      <c r="A9" s="17"/>
      <c r="B9" s="17"/>
      <c r="C9" s="17"/>
      <c r="D9" s="17"/>
      <c r="E9" s="17"/>
      <c r="F9" s="17"/>
      <c r="G9" s="17"/>
      <c r="H9" s="17"/>
    </row>
    <row r="10" spans="1:9" ht="22" customHeight="1">
      <c r="A10" s="17"/>
      <c r="B10" s="17"/>
      <c r="C10" s="17"/>
      <c r="D10" s="17"/>
      <c r="E10" s="17"/>
      <c r="F10" s="17"/>
      <c r="G10" s="17"/>
      <c r="H10" s="17"/>
    </row>
    <row r="11" spans="1:9" ht="22" customHeight="1">
      <c r="A11" s="17"/>
      <c r="B11" s="17"/>
      <c r="C11" s="17"/>
      <c r="D11" s="17"/>
      <c r="E11" s="17"/>
      <c r="F11" s="17"/>
      <c r="G11" s="17"/>
      <c r="H11" s="17"/>
    </row>
    <row r="12" spans="1:9" ht="22" customHeight="1">
      <c r="A12" s="17"/>
      <c r="B12" s="17"/>
      <c r="C12" s="17"/>
      <c r="D12" s="17"/>
      <c r="E12" s="17"/>
      <c r="F12" s="17"/>
      <c r="G12" s="17"/>
      <c r="H12" s="17"/>
    </row>
    <row r="13" spans="1:9" ht="22" customHeight="1">
      <c r="A13" s="17"/>
      <c r="B13" s="17"/>
      <c r="C13" s="17"/>
      <c r="D13" s="17"/>
      <c r="E13" s="17"/>
      <c r="F13" s="17"/>
      <c r="G13" s="17"/>
      <c r="H13" s="17"/>
    </row>
    <row r="14" spans="1:9" ht="22" customHeight="1">
      <c r="A14" s="17"/>
      <c r="B14" s="17"/>
      <c r="C14" s="17"/>
      <c r="D14" s="17"/>
      <c r="E14" s="17"/>
      <c r="F14" s="17"/>
      <c r="G14" s="17"/>
      <c r="H14" s="17"/>
    </row>
    <row r="15" spans="1:9" ht="22" customHeight="1">
      <c r="A15" s="17"/>
      <c r="B15" s="17"/>
      <c r="C15" s="17"/>
      <c r="D15" s="17"/>
      <c r="E15" s="17"/>
      <c r="F15" s="17"/>
      <c r="G15" s="17"/>
      <c r="H15" s="17"/>
    </row>
    <row r="16" spans="1:9" ht="22" customHeight="1">
      <c r="A16" s="17"/>
      <c r="B16" s="17"/>
      <c r="C16" s="17"/>
      <c r="D16" s="17"/>
      <c r="E16" s="17"/>
      <c r="F16" s="17"/>
      <c r="G16" s="17"/>
      <c r="H16" s="17"/>
    </row>
    <row r="17" spans="1:8" ht="22" customHeight="1">
      <c r="A17" s="17"/>
      <c r="B17" s="17"/>
      <c r="C17" s="17"/>
      <c r="D17" s="17"/>
      <c r="E17" s="17"/>
      <c r="F17" s="17"/>
      <c r="G17" s="17"/>
      <c r="H17" s="17"/>
    </row>
    <row r="18" spans="1:8" ht="22" customHeight="1">
      <c r="A18" s="17"/>
      <c r="B18" s="17"/>
      <c r="C18" s="17"/>
      <c r="D18" s="17"/>
      <c r="E18" s="17"/>
      <c r="F18" s="17"/>
      <c r="G18" s="17"/>
      <c r="H18" s="17"/>
    </row>
    <row r="19" spans="1:8" ht="22" customHeight="1">
      <c r="A19" s="17"/>
      <c r="B19" s="17"/>
      <c r="C19" s="17"/>
      <c r="D19" s="17"/>
      <c r="E19" s="17"/>
      <c r="F19" s="17"/>
      <c r="G19" s="17"/>
      <c r="H19" s="17"/>
    </row>
    <row r="20" spans="1:8" ht="22" customHeight="1">
      <c r="A20" s="17"/>
      <c r="B20" s="17"/>
      <c r="C20" s="17"/>
      <c r="D20" s="17"/>
      <c r="E20" s="17"/>
      <c r="F20" s="17"/>
      <c r="G20" s="17"/>
      <c r="H20" s="17"/>
    </row>
  </sheetData>
  <mergeCells count="2">
    <mergeCell ref="A1:I1"/>
    <mergeCell ref="A2:I2"/>
  </mergeCells>
  <conditionalFormatting sqref="C7:F20">
    <cfRule type="colorScale" priority="1">
      <colorScale>
        <cfvo type="min" val="0"/>
        <cfvo type="percentile" val="50"/>
        <cfvo type="max" val="0"/>
        <color rgb="FFF5C6C6"/>
        <color rgb="FFFFF3C4"/>
        <color rgb="FFC9EBD3"/>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43"/>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31</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26" customHeight="1">
      <c r="A5" s="11"/>
      <c r="B5" s="11" t="s">
        <v>41</v>
      </c>
      <c r="C5" s="12" t="s">
        <v>42</v>
      </c>
      <c r="D5" s="12"/>
      <c r="E5" s="12"/>
      <c r="F5" s="12"/>
      <c r="G5" s="12"/>
      <c r="H5" s="12"/>
      <c r="I5" s="12"/>
    </row>
    <row r="6" spans="1:9" ht="34" customHeight="1">
      <c r="A6" s="13">
        <v>1</v>
      </c>
      <c r="B6" s="10" t="s">
        <v>43</v>
      </c>
      <c r="C6" s="14" t="s">
        <v>44</v>
      </c>
      <c r="D6" s="14" t="s">
        <v>45</v>
      </c>
      <c r="E6" s="15"/>
      <c r="F6" s="15"/>
      <c r="G6" s="16">
        <f>IF(COUNT(E6:F6)=2,F6-E6,"")</f>
        <v/>
      </c>
      <c r="H6" s="15"/>
      <c r="I6" s="17"/>
    </row>
    <row r="7" spans="1:9" ht="34" customHeight="1">
      <c r="A7" s="13">
        <v>2</v>
      </c>
      <c r="B7" s="10" t="s">
        <v>46</v>
      </c>
      <c r="C7" s="14" t="s">
        <v>44</v>
      </c>
      <c r="D7" s="14" t="s">
        <v>45</v>
      </c>
      <c r="E7" s="15"/>
      <c r="F7" s="15"/>
      <c r="G7" s="16">
        <f>IF(COUNT(E7:F7)=2,F7-E7,"")</f>
        <v/>
      </c>
      <c r="H7" s="15"/>
      <c r="I7" s="17"/>
    </row>
    <row r="8" spans="1:9" ht="34" customHeight="1">
      <c r="A8" s="13">
        <v>3</v>
      </c>
      <c r="B8" s="10" t="s">
        <v>47</v>
      </c>
      <c r="C8" s="14" t="s">
        <v>44</v>
      </c>
      <c r="D8" s="14" t="s">
        <v>44</v>
      </c>
      <c r="E8" s="15"/>
      <c r="F8" s="15"/>
      <c r="G8" s="16">
        <f>IF(COUNT(E8:F8)=2,F8-E8,"")</f>
        <v/>
      </c>
      <c r="H8" s="15"/>
      <c r="I8" s="17"/>
    </row>
    <row r="9" spans="1:9" ht="34" customHeight="1">
      <c r="A9" s="13">
        <v>4</v>
      </c>
      <c r="B9" s="10" t="s">
        <v>48</v>
      </c>
      <c r="C9" s="14" t="s">
        <v>49</v>
      </c>
      <c r="D9" s="14" t="s">
        <v>44</v>
      </c>
      <c r="E9" s="15"/>
      <c r="F9" s="15"/>
      <c r="G9" s="16">
        <f>IF(COUNT(E9:F9)=2,F9-E9,"")</f>
        <v/>
      </c>
      <c r="H9" s="15"/>
      <c r="I9" s="17"/>
    </row>
    <row r="10" spans="1:9" ht="34" customHeight="1">
      <c r="A10" s="13">
        <v>5</v>
      </c>
      <c r="B10" s="10" t="s">
        <v>50</v>
      </c>
      <c r="C10" s="14" t="s">
        <v>49</v>
      </c>
      <c r="D10" s="14" t="s">
        <v>44</v>
      </c>
      <c r="E10" s="15"/>
      <c r="F10" s="15"/>
      <c r="G10" s="16">
        <f>IF(COUNT(E10:F10)=2,F10-E10,"")</f>
        <v/>
      </c>
      <c r="H10" s="15"/>
      <c r="I10" s="17"/>
    </row>
    <row r="11" spans="1:9" ht="34" customHeight="1">
      <c r="A11" s="13">
        <v>6</v>
      </c>
      <c r="B11" s="10" t="s">
        <v>51</v>
      </c>
      <c r="C11" s="14" t="s">
        <v>49</v>
      </c>
      <c r="D11" s="14" t="s">
        <v>44</v>
      </c>
      <c r="E11" s="15"/>
      <c r="F11" s="15"/>
      <c r="G11" s="16">
        <f>IF(COUNT(E11:F11)=2,F11-E11,"")</f>
        <v/>
      </c>
      <c r="H11" s="15"/>
      <c r="I11" s="17"/>
    </row>
    <row r="12" spans="1:9" ht="26" customHeight="1">
      <c r="A12" s="11"/>
      <c r="B12" s="11" t="s">
        <v>52</v>
      </c>
      <c r="C12" s="12" t="s">
        <v>53</v>
      </c>
      <c r="D12" s="12"/>
      <c r="E12" s="12"/>
      <c r="F12" s="12"/>
      <c r="G12" s="12"/>
      <c r="H12" s="12"/>
      <c r="I12" s="12"/>
    </row>
    <row r="13" spans="1:9" ht="34" customHeight="1">
      <c r="A13" s="13">
        <v>7</v>
      </c>
      <c r="B13" s="10" t="s">
        <v>54</v>
      </c>
      <c r="C13" s="14" t="s">
        <v>55</v>
      </c>
      <c r="D13" s="14" t="s">
        <v>56</v>
      </c>
      <c r="E13" s="15"/>
      <c r="F13" s="15"/>
      <c r="G13" s="16">
        <f>IF(COUNT(E13:F13)=2,F13-E13,"")</f>
        <v/>
      </c>
      <c r="H13" s="15"/>
      <c r="I13" s="17"/>
    </row>
    <row r="14" spans="1:9" ht="34" customHeight="1">
      <c r="A14" s="13">
        <v>8</v>
      </c>
      <c r="B14" s="10" t="s">
        <v>57</v>
      </c>
      <c r="C14" s="14" t="s">
        <v>58</v>
      </c>
      <c r="D14" s="14" t="s">
        <v>56</v>
      </c>
      <c r="E14" s="15"/>
      <c r="F14" s="15"/>
      <c r="G14" s="16">
        <f>IF(COUNT(E14:F14)=2,F14-E14,"")</f>
        <v/>
      </c>
      <c r="H14" s="15"/>
      <c r="I14" s="17"/>
    </row>
    <row r="15" spans="1:9" ht="34" customHeight="1">
      <c r="A15" s="13">
        <v>9</v>
      </c>
      <c r="B15" s="10" t="s">
        <v>59</v>
      </c>
      <c r="C15" s="14" t="s">
        <v>55</v>
      </c>
      <c r="D15" s="14" t="s">
        <v>56</v>
      </c>
      <c r="E15" s="15"/>
      <c r="F15" s="15"/>
      <c r="G15" s="16">
        <f>IF(COUNT(E15:F15)=2,F15-E15,"")</f>
        <v/>
      </c>
      <c r="H15" s="15"/>
      <c r="I15" s="17"/>
    </row>
    <row r="16" spans="1:9" ht="34" customHeight="1">
      <c r="A16" s="13">
        <v>10</v>
      </c>
      <c r="B16" s="10" t="s">
        <v>60</v>
      </c>
      <c r="C16" s="14" t="s">
        <v>61</v>
      </c>
      <c r="D16" s="14" t="s">
        <v>62</v>
      </c>
      <c r="E16" s="15"/>
      <c r="F16" s="15"/>
      <c r="G16" s="16">
        <f>IF(COUNT(E16:F16)=2,F16-E16,"")</f>
        <v/>
      </c>
      <c r="H16" s="15"/>
      <c r="I16" s="17"/>
    </row>
    <row r="17" spans="1:9" ht="34" customHeight="1">
      <c r="A17" s="13">
        <v>11</v>
      </c>
      <c r="B17" s="10" t="s">
        <v>63</v>
      </c>
      <c r="C17" s="14" t="s">
        <v>61</v>
      </c>
      <c r="D17" s="14" t="s">
        <v>62</v>
      </c>
      <c r="E17" s="15"/>
      <c r="F17" s="15"/>
      <c r="G17" s="16">
        <f>IF(COUNT(E17:F17)=2,F17-E17,"")</f>
        <v/>
      </c>
      <c r="H17" s="15"/>
      <c r="I17" s="17"/>
    </row>
    <row r="18" spans="1:9" ht="34" customHeight="1">
      <c r="A18" s="13">
        <v>12</v>
      </c>
      <c r="B18" s="10" t="s">
        <v>64</v>
      </c>
      <c r="C18" s="14" t="s">
        <v>61</v>
      </c>
      <c r="D18" s="14" t="s">
        <v>62</v>
      </c>
      <c r="E18" s="15"/>
      <c r="F18" s="15"/>
      <c r="G18" s="16">
        <f>IF(COUNT(E18:F18)=2,F18-E18,"")</f>
        <v/>
      </c>
      <c r="H18" s="15"/>
      <c r="I18" s="17"/>
    </row>
    <row r="19" spans="1:9" ht="34" customHeight="1">
      <c r="A19" s="13">
        <v>13</v>
      </c>
      <c r="B19" s="10" t="s">
        <v>65</v>
      </c>
      <c r="C19" s="14" t="s">
        <v>61</v>
      </c>
      <c r="D19" s="14" t="s">
        <v>62</v>
      </c>
      <c r="E19" s="15"/>
      <c r="F19" s="15"/>
      <c r="G19" s="16">
        <f>IF(COUNT(E19:F19)=2,F19-E19,"")</f>
        <v/>
      </c>
      <c r="H19" s="15"/>
      <c r="I19" s="17"/>
    </row>
    <row r="20" spans="1:9" ht="34" customHeight="1">
      <c r="A20" s="13">
        <v>14</v>
      </c>
      <c r="B20" s="10" t="s">
        <v>66</v>
      </c>
      <c r="C20" s="14" t="s">
        <v>61</v>
      </c>
      <c r="D20" s="14" t="s">
        <v>62</v>
      </c>
      <c r="E20" s="15"/>
      <c r="F20" s="15"/>
      <c r="G20" s="16">
        <f>IF(COUNT(E20:F20)=2,F20-E20,"")</f>
        <v/>
      </c>
      <c r="H20" s="15"/>
      <c r="I20" s="17"/>
    </row>
    <row r="21" spans="1:9" ht="34" customHeight="1">
      <c r="A21" s="13">
        <v>15</v>
      </c>
      <c r="B21" s="10" t="s">
        <v>67</v>
      </c>
      <c r="C21" s="14" t="s">
        <v>68</v>
      </c>
      <c r="D21" s="14" t="s">
        <v>44</v>
      </c>
      <c r="E21" s="15"/>
      <c r="F21" s="15"/>
      <c r="G21" s="16">
        <f>IF(COUNT(E21:F21)=2,F21-E21,"")</f>
        <v/>
      </c>
      <c r="H21" s="15"/>
      <c r="I21" s="17"/>
    </row>
    <row r="22" spans="1:9" ht="34" customHeight="1">
      <c r="A22" s="13">
        <v>16</v>
      </c>
      <c r="B22" s="10" t="s">
        <v>69</v>
      </c>
      <c r="C22" s="14" t="s">
        <v>68</v>
      </c>
      <c r="D22" s="14" t="s">
        <v>44</v>
      </c>
      <c r="E22" s="15"/>
      <c r="F22" s="15"/>
      <c r="G22" s="16">
        <f>IF(COUNT(E22:F22)=2,F22-E22,"")</f>
        <v/>
      </c>
      <c r="H22" s="15"/>
      <c r="I22" s="17"/>
    </row>
    <row r="23" spans="1:9" ht="34" customHeight="1">
      <c r="A23" s="13">
        <v>17</v>
      </c>
      <c r="B23" s="10" t="s">
        <v>70</v>
      </c>
      <c r="C23" s="14" t="s">
        <v>71</v>
      </c>
      <c r="D23" s="14" t="s">
        <v>44</v>
      </c>
      <c r="E23" s="15"/>
      <c r="F23" s="15"/>
      <c r="G23" s="16">
        <f>IF(COUNT(E23:F23)=2,F23-E23,"")</f>
        <v/>
      </c>
      <c r="H23" s="15"/>
      <c r="I23" s="17"/>
    </row>
    <row r="24" spans="1:9" ht="26" customHeight="1">
      <c r="A24" s="11"/>
      <c r="B24" s="11" t="s">
        <v>72</v>
      </c>
      <c r="C24" s="12" t="s">
        <v>73</v>
      </c>
      <c r="D24" s="12"/>
      <c r="E24" s="12"/>
      <c r="F24" s="12"/>
      <c r="G24" s="12"/>
      <c r="H24" s="12"/>
      <c r="I24" s="12"/>
    </row>
    <row r="25" spans="1:9" ht="34" customHeight="1">
      <c r="A25" s="13">
        <v>18</v>
      </c>
      <c r="B25" s="10" t="s">
        <v>74</v>
      </c>
      <c r="C25" s="14" t="s">
        <v>75</v>
      </c>
      <c r="D25" s="14" t="s">
        <v>61</v>
      </c>
      <c r="E25" s="15"/>
      <c r="F25" s="15"/>
      <c r="G25" s="16">
        <f>IF(COUNT(E25:F25)=2,F25-E25,"")</f>
        <v/>
      </c>
      <c r="H25" s="15"/>
      <c r="I25" s="17"/>
    </row>
    <row r="26" spans="1:9" ht="34" customHeight="1">
      <c r="A26" s="13">
        <v>19</v>
      </c>
      <c r="B26" s="10" t="s">
        <v>76</v>
      </c>
      <c r="C26" s="14" t="s">
        <v>44</v>
      </c>
      <c r="D26" s="14" t="s">
        <v>44</v>
      </c>
      <c r="E26" s="15"/>
      <c r="F26" s="15"/>
      <c r="G26" s="16">
        <f>IF(COUNT(E26:F26)=2,F26-E26,"")</f>
        <v/>
      </c>
      <c r="H26" s="15"/>
      <c r="I26" s="17"/>
    </row>
    <row r="27" spans="1:9" ht="26" customHeight="1">
      <c r="A27" s="11"/>
      <c r="B27" s="11" t="s">
        <v>77</v>
      </c>
      <c r="C27" s="12" t="s">
        <v>78</v>
      </c>
      <c r="D27" s="12"/>
      <c r="E27" s="12"/>
      <c r="F27" s="12"/>
      <c r="G27" s="12"/>
      <c r="H27" s="12"/>
      <c r="I27" s="12"/>
    </row>
    <row r="28" spans="1:9" ht="34" customHeight="1">
      <c r="A28" s="13">
        <v>20</v>
      </c>
      <c r="B28" s="10" t="s">
        <v>79</v>
      </c>
      <c r="C28" s="14" t="s">
        <v>80</v>
      </c>
      <c r="D28" s="14" t="s">
        <v>81</v>
      </c>
      <c r="E28" s="15"/>
      <c r="F28" s="15"/>
      <c r="G28" s="16">
        <f>IF(COUNT(E28:F28)=2,F28-E28,"")</f>
        <v/>
      </c>
      <c r="H28" s="15"/>
      <c r="I28" s="17"/>
    </row>
    <row r="29" spans="1:9" ht="34" customHeight="1">
      <c r="A29" s="13">
        <v>21</v>
      </c>
      <c r="B29" s="10" t="s">
        <v>82</v>
      </c>
      <c r="C29" s="14" t="s">
        <v>80</v>
      </c>
      <c r="D29" s="14" t="s">
        <v>81</v>
      </c>
      <c r="E29" s="15"/>
      <c r="F29" s="15"/>
      <c r="G29" s="16">
        <f>IF(COUNT(E29:F29)=2,F29-E29,"")</f>
        <v/>
      </c>
      <c r="H29" s="15"/>
      <c r="I29" s="17"/>
    </row>
    <row r="30" spans="1:9" ht="34" customHeight="1">
      <c r="A30" s="13">
        <v>22</v>
      </c>
      <c r="B30" s="10" t="s">
        <v>83</v>
      </c>
      <c r="C30" s="14" t="s">
        <v>80</v>
      </c>
      <c r="D30" s="14" t="s">
        <v>81</v>
      </c>
      <c r="E30" s="15"/>
      <c r="F30" s="15"/>
      <c r="G30" s="16">
        <f>IF(COUNT(E30:F30)=2,F30-E30,"")</f>
        <v/>
      </c>
      <c r="H30" s="15"/>
      <c r="I30" s="17"/>
    </row>
    <row r="31" spans="1:9" ht="34" customHeight="1">
      <c r="A31" s="13">
        <v>23</v>
      </c>
      <c r="B31" s="10" t="s">
        <v>84</v>
      </c>
      <c r="C31" s="14" t="s">
        <v>80</v>
      </c>
      <c r="D31" s="14" t="s">
        <v>81</v>
      </c>
      <c r="E31" s="15"/>
      <c r="F31" s="15"/>
      <c r="G31" s="16">
        <f>IF(COUNT(E31:F31)=2,F31-E31,"")</f>
        <v/>
      </c>
      <c r="H31" s="15"/>
      <c r="I31" s="17"/>
    </row>
    <row r="32" spans="1:9" ht="34" customHeight="1">
      <c r="A32" s="13">
        <v>24</v>
      </c>
      <c r="B32" s="10" t="s">
        <v>85</v>
      </c>
      <c r="C32" s="14" t="s">
        <v>80</v>
      </c>
      <c r="D32" s="14" t="s">
        <v>81</v>
      </c>
      <c r="E32" s="15"/>
      <c r="F32" s="15"/>
      <c r="G32" s="16">
        <f>IF(COUNT(E32:F32)=2,F32-E32,"")</f>
        <v/>
      </c>
      <c r="H32" s="15"/>
      <c r="I32" s="17"/>
    </row>
    <row r="33" spans="1:9" ht="26" customHeight="1">
      <c r="A33" s="11"/>
      <c r="B33" s="11" t="s">
        <v>86</v>
      </c>
      <c r="C33" s="12" t="s">
        <v>87</v>
      </c>
      <c r="D33" s="12"/>
      <c r="E33" s="12"/>
      <c r="F33" s="12"/>
      <c r="G33" s="12"/>
      <c r="H33" s="12"/>
      <c r="I33" s="12"/>
    </row>
    <row r="34" spans="1:9" ht="34" customHeight="1">
      <c r="A34" s="13">
        <v>25</v>
      </c>
      <c r="B34" s="10" t="s">
        <v>88</v>
      </c>
      <c r="C34" s="14" t="s">
        <v>44</v>
      </c>
      <c r="D34" s="14" t="s">
        <v>45</v>
      </c>
      <c r="E34" s="15"/>
      <c r="F34" s="15"/>
      <c r="G34" s="16">
        <f>IF(COUNT(E34:F34)=2,F34-E34,"")</f>
        <v/>
      </c>
      <c r="H34" s="15"/>
      <c r="I34" s="17"/>
    </row>
    <row r="35" spans="1:9" ht="34" customHeight="1">
      <c r="A35" s="13">
        <v>26</v>
      </c>
      <c r="B35" s="10" t="s">
        <v>89</v>
      </c>
      <c r="C35" s="14" t="s">
        <v>90</v>
      </c>
      <c r="D35" s="14" t="s">
        <v>91</v>
      </c>
      <c r="E35" s="15"/>
      <c r="F35" s="15"/>
      <c r="G35" s="16">
        <f>IF(COUNT(E35:F35)=2,F35-E35,"")</f>
        <v/>
      </c>
      <c r="H35" s="15"/>
      <c r="I35" s="17"/>
    </row>
    <row r="36" spans="1:9" ht="26" customHeight="1">
      <c r="A36" s="11"/>
      <c r="B36" s="11" t="s">
        <v>92</v>
      </c>
      <c r="C36" s="12" t="s">
        <v>93</v>
      </c>
      <c r="D36" s="12"/>
      <c r="E36" s="12"/>
      <c r="F36" s="12"/>
      <c r="G36" s="12"/>
      <c r="H36" s="12"/>
      <c r="I36" s="12"/>
    </row>
    <row r="37" spans="1:9" ht="34" customHeight="1">
      <c r="A37" s="13">
        <v>27</v>
      </c>
      <c r="B37" s="10" t="s">
        <v>94</v>
      </c>
      <c r="C37" s="14" t="s">
        <v>95</v>
      </c>
      <c r="D37" s="14" t="s">
        <v>44</v>
      </c>
      <c r="E37" s="15"/>
      <c r="F37" s="15"/>
      <c r="G37" s="16">
        <f>IF(COUNT(E37:F37)=2,F37-E37,"")</f>
        <v/>
      </c>
      <c r="H37" s="15"/>
      <c r="I37" s="17"/>
    </row>
    <row r="38" spans="1:9" ht="34" customHeight="1">
      <c r="A38" s="13">
        <v>28</v>
      </c>
      <c r="B38" s="10" t="s">
        <v>96</v>
      </c>
      <c r="C38" s="14" t="s">
        <v>95</v>
      </c>
      <c r="D38" s="14" t="s">
        <v>44</v>
      </c>
      <c r="E38" s="15"/>
      <c r="F38" s="15"/>
      <c r="G38" s="16">
        <f>IF(COUNT(E38:F38)=2,F38-E38,"")</f>
        <v/>
      </c>
      <c r="H38" s="15"/>
      <c r="I38" s="17"/>
    </row>
    <row r="39" spans="1:9" ht="34" customHeight="1">
      <c r="A39" s="13">
        <v>29</v>
      </c>
      <c r="B39" s="10" t="s">
        <v>97</v>
      </c>
      <c r="C39" s="14" t="s">
        <v>95</v>
      </c>
      <c r="D39" s="14" t="s">
        <v>98</v>
      </c>
      <c r="E39" s="15"/>
      <c r="F39" s="15"/>
      <c r="G39" s="16">
        <f>IF(COUNT(E39:F39)=2,F39-E39,"")</f>
        <v/>
      </c>
      <c r="H39" s="15"/>
      <c r="I39" s="17"/>
    </row>
    <row r="40" spans="1:9" ht="34" customHeight="1">
      <c r="A40" s="13">
        <v>30</v>
      </c>
      <c r="B40" s="10" t="s">
        <v>99</v>
      </c>
      <c r="C40" s="14" t="s">
        <v>44</v>
      </c>
      <c r="D40" s="14" t="s">
        <v>44</v>
      </c>
      <c r="E40" s="15"/>
      <c r="F40" s="15"/>
      <c r="G40" s="16">
        <f>IF(COUNT(E40:F40)=2,F40-E40,"")</f>
        <v/>
      </c>
      <c r="H40" s="15"/>
      <c r="I40" s="17"/>
    </row>
    <row r="42" spans="1:9">
      <c r="B42" s="18" t="s">
        <v>100</v>
      </c>
      <c r="E42" s="19">
        <f>IFERROR(AVERAGE(E5:E40),"")</f>
        <v/>
      </c>
      <c r="F42" s="19">
        <f>IFERROR(AVERAGE(F5:F40),"")</f>
        <v/>
      </c>
      <c r="G42" s="19">
        <f>IFERROR(AVERAGE(G5:G40),"")</f>
        <v/>
      </c>
      <c r="I42" s="4" t="s">
        <v>101</v>
      </c>
    </row>
    <row r="43" spans="1:9">
      <c r="I43" s="4" t="str">
        <f>COUNT(E5:E40)&amp;" of 30 scored"</f>
        <v>0 of 30 scored</v>
      </c>
    </row>
  </sheetData>
  <mergeCells count="8">
    <mergeCell ref="A1:I1"/>
    <mergeCell ref="A2:I2"/>
    <mergeCell ref="C5:I5"/>
    <mergeCell ref="C12:I12"/>
    <mergeCell ref="C24:I24"/>
    <mergeCell ref="C27:I27"/>
    <mergeCell ref="C33:I33"/>
    <mergeCell ref="C36:I36"/>
  </mergeCells>
  <conditionalFormatting sqref="G5:G40">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40">
      <formula1>1</formula1>
      <formula2>5</formula2>
    </dataValidation>
    <dataValidation type="list" allowBlank="1" showInputMessage="1" showErrorMessage="1" sqref="H5:H40">
      <formula1>"High,Medium,Low"</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49"/>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102</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26" customHeight="1">
      <c r="A5" s="11"/>
      <c r="B5" s="11" t="s">
        <v>103</v>
      </c>
      <c r="C5" s="12" t="s">
        <v>104</v>
      </c>
      <c r="D5" s="12"/>
      <c r="E5" s="12"/>
      <c r="F5" s="12"/>
      <c r="G5" s="12"/>
      <c r="H5" s="12"/>
      <c r="I5" s="12"/>
    </row>
    <row r="6" spans="1:9" ht="34" customHeight="1">
      <c r="A6" s="13">
        <v>1</v>
      </c>
      <c r="B6" s="10" t="s">
        <v>105</v>
      </c>
      <c r="C6" s="14" t="s">
        <v>106</v>
      </c>
      <c r="D6" s="14" t="s">
        <v>107</v>
      </c>
      <c r="E6" s="15"/>
      <c r="F6" s="15"/>
      <c r="G6" s="16">
        <f>IF(COUNT(E6:F6)=2,F6-E6,"")</f>
        <v/>
      </c>
      <c r="H6" s="15"/>
      <c r="I6" s="17"/>
    </row>
    <row r="7" spans="1:9" ht="34" customHeight="1">
      <c r="A7" s="13">
        <v>2</v>
      </c>
      <c r="B7" s="10" t="s">
        <v>108</v>
      </c>
      <c r="C7" s="14" t="s">
        <v>106</v>
      </c>
      <c r="D7" s="14" t="s">
        <v>107</v>
      </c>
      <c r="E7" s="15"/>
      <c r="F7" s="15"/>
      <c r="G7" s="16">
        <f>IF(COUNT(E7:F7)=2,F7-E7,"")</f>
        <v/>
      </c>
      <c r="H7" s="15"/>
      <c r="I7" s="17"/>
    </row>
    <row r="8" spans="1:9" ht="34" customHeight="1">
      <c r="A8" s="13">
        <v>3</v>
      </c>
      <c r="B8" s="10" t="s">
        <v>109</v>
      </c>
      <c r="C8" s="14" t="s">
        <v>106</v>
      </c>
      <c r="D8" s="14" t="s">
        <v>107</v>
      </c>
      <c r="E8" s="15"/>
      <c r="F8" s="15"/>
      <c r="G8" s="16">
        <f>IF(COUNT(E8:F8)=2,F8-E8,"")</f>
        <v/>
      </c>
      <c r="H8" s="15"/>
      <c r="I8" s="17"/>
    </row>
    <row r="9" spans="1:9" ht="34" customHeight="1">
      <c r="A9" s="13">
        <v>4</v>
      </c>
      <c r="B9" s="10" t="s">
        <v>110</v>
      </c>
      <c r="C9" s="14" t="s">
        <v>44</v>
      </c>
      <c r="D9" s="14" t="s">
        <v>44</v>
      </c>
      <c r="E9" s="15"/>
      <c r="F9" s="15"/>
      <c r="G9" s="16">
        <f>IF(COUNT(E9:F9)=2,F9-E9,"")</f>
        <v/>
      </c>
      <c r="H9" s="15"/>
      <c r="I9" s="17"/>
    </row>
    <row r="10" spans="1:9" ht="34" customHeight="1">
      <c r="A10" s="13">
        <v>5</v>
      </c>
      <c r="B10" s="10" t="s">
        <v>111</v>
      </c>
      <c r="C10" s="14" t="s">
        <v>44</v>
      </c>
      <c r="D10" s="14" t="s">
        <v>44</v>
      </c>
      <c r="E10" s="15"/>
      <c r="F10" s="15"/>
      <c r="G10" s="16">
        <f>IF(COUNT(E10:F10)=2,F10-E10,"")</f>
        <v/>
      </c>
      <c r="H10" s="15"/>
      <c r="I10" s="17"/>
    </row>
    <row r="11" spans="1:9" ht="26" customHeight="1">
      <c r="A11" s="11"/>
      <c r="B11" s="11" t="s">
        <v>112</v>
      </c>
      <c r="C11" s="12" t="s">
        <v>113</v>
      </c>
      <c r="D11" s="12"/>
      <c r="E11" s="12"/>
      <c r="F11" s="12"/>
      <c r="G11" s="12"/>
      <c r="H11" s="12"/>
      <c r="I11" s="12"/>
    </row>
    <row r="12" spans="1:9" ht="34" customHeight="1">
      <c r="A12" s="13">
        <v>6</v>
      </c>
      <c r="B12" s="10" t="s">
        <v>114</v>
      </c>
      <c r="C12" s="14" t="s">
        <v>90</v>
      </c>
      <c r="D12" s="14" t="s">
        <v>115</v>
      </c>
      <c r="E12" s="15"/>
      <c r="F12" s="15"/>
      <c r="G12" s="16">
        <f>IF(COUNT(E12:F12)=2,F12-E12,"")</f>
        <v/>
      </c>
      <c r="H12" s="15"/>
      <c r="I12" s="17"/>
    </row>
    <row r="13" spans="1:9" ht="34" customHeight="1">
      <c r="A13" s="13">
        <v>7</v>
      </c>
      <c r="B13" s="10" t="s">
        <v>116</v>
      </c>
      <c r="C13" s="14" t="s">
        <v>90</v>
      </c>
      <c r="D13" s="14" t="s">
        <v>115</v>
      </c>
      <c r="E13" s="15"/>
      <c r="F13" s="15"/>
      <c r="G13" s="16">
        <f>IF(COUNT(E13:F13)=2,F13-E13,"")</f>
        <v/>
      </c>
      <c r="H13" s="15"/>
      <c r="I13" s="17"/>
    </row>
    <row r="14" spans="1:9" ht="34" customHeight="1">
      <c r="A14" s="13">
        <v>8</v>
      </c>
      <c r="B14" s="10" t="s">
        <v>117</v>
      </c>
      <c r="C14" s="14" t="s">
        <v>90</v>
      </c>
      <c r="D14" s="14" t="s">
        <v>115</v>
      </c>
      <c r="E14" s="15"/>
      <c r="F14" s="15"/>
      <c r="G14" s="16">
        <f>IF(COUNT(E14:F14)=2,F14-E14,"")</f>
        <v/>
      </c>
      <c r="H14" s="15"/>
      <c r="I14" s="17"/>
    </row>
    <row r="15" spans="1:9" ht="26" customHeight="1">
      <c r="A15" s="11"/>
      <c r="B15" s="11" t="s">
        <v>118</v>
      </c>
      <c r="C15" s="12" t="s">
        <v>119</v>
      </c>
      <c r="D15" s="12"/>
      <c r="E15" s="12"/>
      <c r="F15" s="12"/>
      <c r="G15" s="12"/>
      <c r="H15" s="12"/>
      <c r="I15" s="12"/>
    </row>
    <row r="16" spans="1:9" ht="34" customHeight="1">
      <c r="A16" s="13">
        <v>9</v>
      </c>
      <c r="B16" s="10" t="s">
        <v>120</v>
      </c>
      <c r="C16" s="14" t="s">
        <v>121</v>
      </c>
      <c r="D16" s="14" t="s">
        <v>122</v>
      </c>
      <c r="E16" s="15"/>
      <c r="F16" s="15"/>
      <c r="G16" s="16">
        <f>IF(COUNT(E16:F16)=2,F16-E16,"")</f>
        <v/>
      </c>
      <c r="H16" s="15"/>
      <c r="I16" s="17"/>
    </row>
    <row r="17" spans="1:9" ht="34" customHeight="1">
      <c r="A17" s="13">
        <v>10</v>
      </c>
      <c r="B17" s="10" t="s">
        <v>123</v>
      </c>
      <c r="C17" s="14" t="s">
        <v>106</v>
      </c>
      <c r="D17" s="14" t="s">
        <v>124</v>
      </c>
      <c r="E17" s="15"/>
      <c r="F17" s="15"/>
      <c r="G17" s="16">
        <f>IF(COUNT(E17:F17)=2,F17-E17,"")</f>
        <v/>
      </c>
      <c r="H17" s="15"/>
      <c r="I17" s="17"/>
    </row>
    <row r="18" spans="1:9" ht="26" customHeight="1">
      <c r="A18" s="11"/>
      <c r="B18" s="11" t="s">
        <v>125</v>
      </c>
      <c r="C18" s="12" t="s">
        <v>126</v>
      </c>
      <c r="D18" s="12"/>
      <c r="E18" s="12"/>
      <c r="F18" s="12"/>
      <c r="G18" s="12"/>
      <c r="H18" s="12"/>
      <c r="I18" s="12"/>
    </row>
    <row r="19" spans="1:9" ht="34" customHeight="1">
      <c r="A19" s="13">
        <v>11</v>
      </c>
      <c r="B19" s="10" t="s">
        <v>127</v>
      </c>
      <c r="C19" s="14" t="s">
        <v>106</v>
      </c>
      <c r="D19" s="14" t="s">
        <v>128</v>
      </c>
      <c r="E19" s="15"/>
      <c r="F19" s="15"/>
      <c r="G19" s="16">
        <f>IF(COUNT(E19:F19)=2,F19-E19,"")</f>
        <v/>
      </c>
      <c r="H19" s="15"/>
      <c r="I19" s="17"/>
    </row>
    <row r="20" spans="1:9" ht="34" customHeight="1">
      <c r="A20" s="13">
        <v>12</v>
      </c>
      <c r="B20" s="10" t="s">
        <v>129</v>
      </c>
      <c r="C20" s="14" t="s">
        <v>106</v>
      </c>
      <c r="D20" s="14" t="s">
        <v>128</v>
      </c>
      <c r="E20" s="15"/>
      <c r="F20" s="15"/>
      <c r="G20" s="16">
        <f>IF(COUNT(E20:F20)=2,F20-E20,"")</f>
        <v/>
      </c>
      <c r="H20" s="15"/>
      <c r="I20" s="17"/>
    </row>
    <row r="21" spans="1:9" ht="34" customHeight="1">
      <c r="A21" s="13">
        <v>13</v>
      </c>
      <c r="B21" s="10" t="s">
        <v>130</v>
      </c>
      <c r="C21" s="14" t="s">
        <v>106</v>
      </c>
      <c r="D21" s="14" t="s">
        <v>128</v>
      </c>
      <c r="E21" s="15"/>
      <c r="F21" s="15"/>
      <c r="G21" s="16">
        <f>IF(COUNT(E21:F21)=2,F21-E21,"")</f>
        <v/>
      </c>
      <c r="H21" s="15"/>
      <c r="I21" s="17"/>
    </row>
    <row r="22" spans="1:9" ht="34" customHeight="1">
      <c r="A22" s="13">
        <v>14</v>
      </c>
      <c r="B22" s="10" t="s">
        <v>131</v>
      </c>
      <c r="C22" s="14" t="s">
        <v>106</v>
      </c>
      <c r="D22" s="14" t="s">
        <v>128</v>
      </c>
      <c r="E22" s="15"/>
      <c r="F22" s="15"/>
      <c r="G22" s="16">
        <f>IF(COUNT(E22:F22)=2,F22-E22,"")</f>
        <v/>
      </c>
      <c r="H22" s="15"/>
      <c r="I22" s="17"/>
    </row>
    <row r="23" spans="1:9" ht="34" customHeight="1">
      <c r="A23" s="13">
        <v>15</v>
      </c>
      <c r="B23" s="10" t="s">
        <v>132</v>
      </c>
      <c r="C23" s="14" t="s">
        <v>106</v>
      </c>
      <c r="D23" s="14" t="s">
        <v>128</v>
      </c>
      <c r="E23" s="15"/>
      <c r="F23" s="15"/>
      <c r="G23" s="16">
        <f>IF(COUNT(E23:F23)=2,F23-E23,"")</f>
        <v/>
      </c>
      <c r="H23" s="15"/>
      <c r="I23" s="17"/>
    </row>
    <row r="24" spans="1:9" ht="34" customHeight="1">
      <c r="A24" s="13">
        <v>16</v>
      </c>
      <c r="B24" s="10" t="s">
        <v>133</v>
      </c>
      <c r="C24" s="14" t="s">
        <v>106</v>
      </c>
      <c r="D24" s="14" t="s">
        <v>128</v>
      </c>
      <c r="E24" s="15"/>
      <c r="F24" s="15"/>
      <c r="G24" s="16">
        <f>IF(COUNT(E24:F24)=2,F24-E24,"")</f>
        <v/>
      </c>
      <c r="H24" s="15"/>
      <c r="I24" s="17"/>
    </row>
    <row r="25" spans="1:9" ht="34" customHeight="1">
      <c r="A25" s="13">
        <v>17</v>
      </c>
      <c r="B25" s="10" t="s">
        <v>134</v>
      </c>
      <c r="C25" s="14" t="s">
        <v>90</v>
      </c>
      <c r="D25" s="14" t="s">
        <v>135</v>
      </c>
      <c r="E25" s="15"/>
      <c r="F25" s="15"/>
      <c r="G25" s="16">
        <f>IF(COUNT(E25:F25)=2,F25-E25,"")</f>
        <v/>
      </c>
      <c r="H25" s="15"/>
      <c r="I25" s="17"/>
    </row>
    <row r="26" spans="1:9" ht="26" customHeight="1">
      <c r="A26" s="11"/>
      <c r="B26" s="11" t="s">
        <v>136</v>
      </c>
      <c r="C26" s="12" t="s">
        <v>137</v>
      </c>
      <c r="D26" s="12"/>
      <c r="E26" s="12"/>
      <c r="F26" s="12"/>
      <c r="G26" s="12"/>
      <c r="H26" s="12"/>
      <c r="I26" s="12"/>
    </row>
    <row r="27" spans="1:9" ht="34" customHeight="1">
      <c r="A27" s="13">
        <v>18</v>
      </c>
      <c r="B27" s="10" t="s">
        <v>138</v>
      </c>
      <c r="C27" s="14" t="s">
        <v>44</v>
      </c>
      <c r="D27" s="14" t="s">
        <v>106</v>
      </c>
      <c r="E27" s="15"/>
      <c r="F27" s="15"/>
      <c r="G27" s="16">
        <f>IF(COUNT(E27:F27)=2,F27-E27,"")</f>
        <v/>
      </c>
      <c r="H27" s="15"/>
      <c r="I27" s="17"/>
    </row>
    <row r="28" spans="1:9" ht="34" customHeight="1">
      <c r="A28" s="13">
        <v>19</v>
      </c>
      <c r="B28" s="10" t="s">
        <v>139</v>
      </c>
      <c r="C28" s="14" t="s">
        <v>140</v>
      </c>
      <c r="D28" s="14" t="s">
        <v>44</v>
      </c>
      <c r="E28" s="15"/>
      <c r="F28" s="15"/>
      <c r="G28" s="16">
        <f>IF(COUNT(E28:F28)=2,F28-E28,"")</f>
        <v/>
      </c>
      <c r="H28" s="15"/>
      <c r="I28" s="17"/>
    </row>
    <row r="29" spans="1:9" ht="26" customHeight="1">
      <c r="A29" s="11"/>
      <c r="B29" s="11" t="s">
        <v>141</v>
      </c>
      <c r="C29" s="12" t="s">
        <v>142</v>
      </c>
      <c r="D29" s="12"/>
      <c r="E29" s="12"/>
      <c r="F29" s="12"/>
      <c r="G29" s="12"/>
      <c r="H29" s="12"/>
      <c r="I29" s="12"/>
    </row>
    <row r="30" spans="1:9" ht="34" customHeight="1">
      <c r="A30" s="13">
        <v>20</v>
      </c>
      <c r="B30" s="10" t="s">
        <v>143</v>
      </c>
      <c r="C30" s="14" t="s">
        <v>124</v>
      </c>
      <c r="D30" s="14" t="s">
        <v>122</v>
      </c>
      <c r="E30" s="15"/>
      <c r="F30" s="15"/>
      <c r="G30" s="16">
        <f>IF(COUNT(E30:F30)=2,F30-E30,"")</f>
        <v/>
      </c>
      <c r="H30" s="15"/>
      <c r="I30" s="17"/>
    </row>
    <row r="31" spans="1:9" ht="34" customHeight="1">
      <c r="A31" s="13">
        <v>21</v>
      </c>
      <c r="B31" s="10" t="s">
        <v>144</v>
      </c>
      <c r="C31" s="14" t="s">
        <v>124</v>
      </c>
      <c r="D31" s="14" t="s">
        <v>122</v>
      </c>
      <c r="E31" s="15"/>
      <c r="F31" s="15"/>
      <c r="G31" s="16">
        <f>IF(COUNT(E31:F31)=2,F31-E31,"")</f>
        <v/>
      </c>
      <c r="H31" s="15"/>
      <c r="I31" s="17"/>
    </row>
    <row r="32" spans="1:9" ht="34" customHeight="1">
      <c r="A32" s="13">
        <v>22</v>
      </c>
      <c r="B32" s="10" t="s">
        <v>145</v>
      </c>
      <c r="C32" s="14" t="s">
        <v>107</v>
      </c>
      <c r="D32" s="14" t="s">
        <v>146</v>
      </c>
      <c r="E32" s="15"/>
      <c r="F32" s="15"/>
      <c r="G32" s="16">
        <f>IF(COUNT(E32:F32)=2,F32-E32,"")</f>
        <v/>
      </c>
      <c r="H32" s="15"/>
      <c r="I32" s="17"/>
    </row>
    <row r="33" spans="1:9" ht="34" customHeight="1">
      <c r="A33" s="13">
        <v>23</v>
      </c>
      <c r="B33" s="10" t="s">
        <v>147</v>
      </c>
      <c r="C33" s="14" t="s">
        <v>107</v>
      </c>
      <c r="D33" s="14" t="s">
        <v>146</v>
      </c>
      <c r="E33" s="15"/>
      <c r="F33" s="15"/>
      <c r="G33" s="16">
        <f>IF(COUNT(E33:F33)=2,F33-E33,"")</f>
        <v/>
      </c>
      <c r="H33" s="15"/>
      <c r="I33" s="17"/>
    </row>
    <row r="34" spans="1:9" ht="34" customHeight="1">
      <c r="A34" s="13">
        <v>24</v>
      </c>
      <c r="B34" s="10" t="s">
        <v>148</v>
      </c>
      <c r="C34" s="14" t="s">
        <v>107</v>
      </c>
      <c r="D34" s="14" t="s">
        <v>146</v>
      </c>
      <c r="E34" s="15"/>
      <c r="F34" s="15"/>
      <c r="G34" s="16">
        <f>IF(COUNT(E34:F34)=2,F34-E34,"")</f>
        <v/>
      </c>
      <c r="H34" s="15"/>
      <c r="I34" s="17"/>
    </row>
    <row r="35" spans="1:9" ht="34" customHeight="1">
      <c r="A35" s="13">
        <v>25</v>
      </c>
      <c r="B35" s="10" t="s">
        <v>149</v>
      </c>
      <c r="C35" s="14" t="s">
        <v>124</v>
      </c>
      <c r="D35" s="14" t="s">
        <v>122</v>
      </c>
      <c r="E35" s="15"/>
      <c r="F35" s="15"/>
      <c r="G35" s="16">
        <f>IF(COUNT(E35:F35)=2,F35-E35,"")</f>
        <v/>
      </c>
      <c r="H35" s="15"/>
      <c r="I35" s="17"/>
    </row>
    <row r="36" spans="1:9" ht="26" customHeight="1">
      <c r="A36" s="11"/>
      <c r="B36" s="11" t="s">
        <v>150</v>
      </c>
      <c r="C36" s="12" t="s">
        <v>151</v>
      </c>
      <c r="D36" s="12"/>
      <c r="E36" s="12"/>
      <c r="F36" s="12"/>
      <c r="G36" s="12"/>
      <c r="H36" s="12"/>
      <c r="I36" s="12"/>
    </row>
    <row r="37" spans="1:9" ht="34" customHeight="1">
      <c r="A37" s="13">
        <v>26</v>
      </c>
      <c r="B37" s="10" t="s">
        <v>152</v>
      </c>
      <c r="C37" s="14" t="s">
        <v>106</v>
      </c>
      <c r="D37" s="14" t="s">
        <v>153</v>
      </c>
      <c r="E37" s="15"/>
      <c r="F37" s="15"/>
      <c r="G37" s="16">
        <f>IF(COUNT(E37:F37)=2,F37-E37,"")</f>
        <v/>
      </c>
      <c r="H37" s="15"/>
      <c r="I37" s="17"/>
    </row>
    <row r="38" spans="1:9" ht="34" customHeight="1">
      <c r="A38" s="13">
        <v>27</v>
      </c>
      <c r="B38" s="10" t="s">
        <v>154</v>
      </c>
      <c r="C38" s="14" t="s">
        <v>106</v>
      </c>
      <c r="D38" s="14" t="s">
        <v>153</v>
      </c>
      <c r="E38" s="15"/>
      <c r="F38" s="15"/>
      <c r="G38" s="16">
        <f>IF(COUNT(E38:F38)=2,F38-E38,"")</f>
        <v/>
      </c>
      <c r="H38" s="15"/>
      <c r="I38" s="17"/>
    </row>
    <row r="39" spans="1:9" ht="34" customHeight="1">
      <c r="A39" s="13">
        <v>28</v>
      </c>
      <c r="B39" s="10" t="s">
        <v>155</v>
      </c>
      <c r="C39" s="14" t="s">
        <v>106</v>
      </c>
      <c r="D39" s="14" t="s">
        <v>153</v>
      </c>
      <c r="E39" s="15"/>
      <c r="F39" s="15"/>
      <c r="G39" s="16">
        <f>IF(COUNT(E39:F39)=2,F39-E39,"")</f>
        <v/>
      </c>
      <c r="H39" s="15"/>
      <c r="I39" s="17"/>
    </row>
    <row r="40" spans="1:9" ht="34" customHeight="1">
      <c r="A40" s="13">
        <v>29</v>
      </c>
      <c r="B40" s="10" t="s">
        <v>156</v>
      </c>
      <c r="C40" s="14" t="s">
        <v>106</v>
      </c>
      <c r="D40" s="14" t="s">
        <v>153</v>
      </c>
      <c r="E40" s="15"/>
      <c r="F40" s="15"/>
      <c r="G40" s="16">
        <f>IF(COUNT(E40:F40)=2,F40-E40,"")</f>
        <v/>
      </c>
      <c r="H40" s="15"/>
      <c r="I40" s="17"/>
    </row>
    <row r="41" spans="1:9" ht="34" customHeight="1">
      <c r="A41" s="13">
        <v>30</v>
      </c>
      <c r="B41" s="10" t="s">
        <v>157</v>
      </c>
      <c r="C41" s="14" t="s">
        <v>153</v>
      </c>
      <c r="D41" s="14" t="s">
        <v>158</v>
      </c>
      <c r="E41" s="15"/>
      <c r="F41" s="15"/>
      <c r="G41" s="16">
        <f>IF(COUNT(E41:F41)=2,F41-E41,"")</f>
        <v/>
      </c>
      <c r="H41" s="15"/>
      <c r="I41" s="17"/>
    </row>
    <row r="42" spans="1:9" ht="34" customHeight="1">
      <c r="A42" s="13">
        <v>31</v>
      </c>
      <c r="B42" s="10" t="s">
        <v>159</v>
      </c>
      <c r="C42" s="14" t="s">
        <v>153</v>
      </c>
      <c r="D42" s="14" t="s">
        <v>158</v>
      </c>
      <c r="E42" s="15"/>
      <c r="F42" s="15"/>
      <c r="G42" s="16">
        <f>IF(COUNT(E42:F42)=2,F42-E42,"")</f>
        <v/>
      </c>
      <c r="H42" s="15"/>
      <c r="I42" s="17"/>
    </row>
    <row r="43" spans="1:9" ht="26" customHeight="1">
      <c r="A43" s="11"/>
      <c r="B43" s="11" t="s">
        <v>160</v>
      </c>
      <c r="C43" s="12" t="s">
        <v>161</v>
      </c>
      <c r="D43" s="12"/>
      <c r="E43" s="12"/>
      <c r="F43" s="12"/>
      <c r="G43" s="12"/>
      <c r="H43" s="12"/>
      <c r="I43" s="12"/>
    </row>
    <row r="44" spans="1:9" ht="34" customHeight="1">
      <c r="A44" s="13">
        <v>32</v>
      </c>
      <c r="B44" s="10" t="s">
        <v>162</v>
      </c>
      <c r="C44" s="14" t="s">
        <v>90</v>
      </c>
      <c r="D44" s="14" t="s">
        <v>163</v>
      </c>
      <c r="E44" s="15"/>
      <c r="F44" s="15"/>
      <c r="G44" s="16">
        <f>IF(COUNT(E44:F44)=2,F44-E44,"")</f>
        <v/>
      </c>
      <c r="H44" s="15"/>
      <c r="I44" s="17"/>
    </row>
    <row r="45" spans="1:9" ht="34" customHeight="1">
      <c r="A45" s="13">
        <v>33</v>
      </c>
      <c r="B45" s="10" t="s">
        <v>164</v>
      </c>
      <c r="C45" s="14" t="s">
        <v>90</v>
      </c>
      <c r="D45" s="14" t="s">
        <v>163</v>
      </c>
      <c r="E45" s="15"/>
      <c r="F45" s="15"/>
      <c r="G45" s="16">
        <f>IF(COUNT(E45:F45)=2,F45-E45,"")</f>
        <v/>
      </c>
      <c r="H45" s="15"/>
      <c r="I45" s="17"/>
    </row>
    <row r="46" spans="1:9" ht="34" customHeight="1">
      <c r="A46" s="13">
        <v>34</v>
      </c>
      <c r="B46" s="10" t="s">
        <v>165</v>
      </c>
      <c r="C46" s="14" t="s">
        <v>90</v>
      </c>
      <c r="D46" s="14" t="s">
        <v>163</v>
      </c>
      <c r="E46" s="15"/>
      <c r="F46" s="15"/>
      <c r="G46" s="16">
        <f>IF(COUNT(E46:F46)=2,F46-E46,"")</f>
        <v/>
      </c>
      <c r="H46" s="15"/>
      <c r="I46" s="17"/>
    </row>
    <row r="48" spans="1:9">
      <c r="B48" s="18" t="s">
        <v>100</v>
      </c>
      <c r="E48" s="19">
        <f>IFERROR(AVERAGE(E5:E46),"")</f>
        <v/>
      </c>
      <c r="F48" s="19">
        <f>IFERROR(AVERAGE(F5:F46),"")</f>
        <v/>
      </c>
      <c r="G48" s="19">
        <f>IFERROR(AVERAGE(G5:G46),"")</f>
        <v/>
      </c>
      <c r="I48" s="4" t="s">
        <v>166</v>
      </c>
    </row>
    <row r="49" spans="9:9">
      <c r="I49" s="4" t="str">
        <f>COUNT(E5:E46)&amp;" of 34 scored"</f>
        <v>0 of 34 scored</v>
      </c>
    </row>
  </sheetData>
  <mergeCells count="10">
    <mergeCell ref="A1:I1"/>
    <mergeCell ref="A2:I2"/>
    <mergeCell ref="C5:I5"/>
    <mergeCell ref="C11:I11"/>
    <mergeCell ref="C15:I15"/>
    <mergeCell ref="C18:I18"/>
    <mergeCell ref="C26:I26"/>
    <mergeCell ref="C29:I29"/>
    <mergeCell ref="C36:I36"/>
    <mergeCell ref="C43:I43"/>
  </mergeCells>
  <conditionalFormatting sqref="G5:G46">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46">
      <formula1>1</formula1>
      <formula2>5</formula2>
    </dataValidation>
    <dataValidation type="list" allowBlank="1" showInputMessage="1" showErrorMessage="1" sqref="H5:H46">
      <formula1>"High,Medium,Low"</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25"/>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167</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26" customHeight="1">
      <c r="A5" s="11"/>
      <c r="B5" s="11" t="s">
        <v>168</v>
      </c>
      <c r="C5" s="12" t="s">
        <v>169</v>
      </c>
      <c r="D5" s="12"/>
      <c r="E5" s="12"/>
      <c r="F5" s="12"/>
      <c r="G5" s="12"/>
      <c r="H5" s="12"/>
      <c r="I5" s="12"/>
    </row>
    <row r="6" spans="1:9" ht="34" customHeight="1">
      <c r="A6" s="13">
        <v>1</v>
      </c>
      <c r="B6" s="10" t="s">
        <v>170</v>
      </c>
      <c r="C6" s="14" t="s">
        <v>171</v>
      </c>
      <c r="D6" s="14" t="s">
        <v>172</v>
      </c>
      <c r="E6" s="15"/>
      <c r="F6" s="15"/>
      <c r="G6" s="16">
        <f>IF(COUNT(E6:F6)=2,F6-E6,"")</f>
        <v/>
      </c>
      <c r="H6" s="15"/>
      <c r="I6" s="17"/>
    </row>
    <row r="7" spans="1:9" ht="34" customHeight="1">
      <c r="A7" s="13">
        <v>2</v>
      </c>
      <c r="B7" s="10" t="s">
        <v>173</v>
      </c>
      <c r="C7" s="14" t="s">
        <v>171</v>
      </c>
      <c r="D7" s="14" t="s">
        <v>44</v>
      </c>
      <c r="E7" s="15"/>
      <c r="F7" s="15"/>
      <c r="G7" s="16">
        <f>IF(COUNT(E7:F7)=2,F7-E7,"")</f>
        <v/>
      </c>
      <c r="H7" s="15"/>
      <c r="I7" s="17"/>
    </row>
    <row r="8" spans="1:9" ht="34" customHeight="1">
      <c r="A8" s="13">
        <v>3</v>
      </c>
      <c r="B8" s="10" t="s">
        <v>174</v>
      </c>
      <c r="C8" s="14" t="s">
        <v>95</v>
      </c>
      <c r="D8" s="14" t="s">
        <v>44</v>
      </c>
      <c r="E8" s="15"/>
      <c r="F8" s="15"/>
      <c r="G8" s="16">
        <f>IF(COUNT(E8:F8)=2,F8-E8,"")</f>
        <v/>
      </c>
      <c r="H8" s="15"/>
      <c r="I8" s="17"/>
    </row>
    <row r="9" spans="1:9" ht="34" customHeight="1">
      <c r="A9" s="13">
        <v>4</v>
      </c>
      <c r="B9" s="10" t="s">
        <v>175</v>
      </c>
      <c r="C9" s="14" t="s">
        <v>44</v>
      </c>
      <c r="D9" s="14" t="s">
        <v>44</v>
      </c>
      <c r="E9" s="15"/>
      <c r="F9" s="15"/>
      <c r="G9" s="16">
        <f>IF(COUNT(E9:F9)=2,F9-E9,"")</f>
        <v/>
      </c>
      <c r="H9" s="15"/>
      <c r="I9" s="17"/>
    </row>
    <row r="10" spans="1:9" ht="34" customHeight="1">
      <c r="A10" s="13">
        <v>5</v>
      </c>
      <c r="B10" s="10" t="s">
        <v>176</v>
      </c>
      <c r="C10" s="14" t="s">
        <v>171</v>
      </c>
      <c r="D10" s="14" t="s">
        <v>44</v>
      </c>
      <c r="E10" s="15"/>
      <c r="F10" s="15"/>
      <c r="G10" s="16">
        <f>IF(COUNT(E10:F10)=2,F10-E10,"")</f>
        <v/>
      </c>
      <c r="H10" s="15"/>
      <c r="I10" s="17"/>
    </row>
    <row r="11" spans="1:9" ht="34" customHeight="1">
      <c r="A11" s="13">
        <v>6</v>
      </c>
      <c r="B11" s="10" t="s">
        <v>177</v>
      </c>
      <c r="C11" s="14" t="s">
        <v>171</v>
      </c>
      <c r="D11" s="14" t="s">
        <v>44</v>
      </c>
      <c r="E11" s="15"/>
      <c r="F11" s="15"/>
      <c r="G11" s="16">
        <f>IF(COUNT(E11:F11)=2,F11-E11,"")</f>
        <v/>
      </c>
      <c r="H11" s="15"/>
      <c r="I11" s="17"/>
    </row>
    <row r="12" spans="1:9" ht="34" customHeight="1">
      <c r="A12" s="13">
        <v>7</v>
      </c>
      <c r="B12" s="10" t="s">
        <v>178</v>
      </c>
      <c r="C12" s="14" t="s">
        <v>179</v>
      </c>
      <c r="D12" s="14" t="s">
        <v>172</v>
      </c>
      <c r="E12" s="15"/>
      <c r="F12" s="15"/>
      <c r="G12" s="16">
        <f>IF(COUNT(E12:F12)=2,F12-E12,"")</f>
        <v/>
      </c>
      <c r="H12" s="15"/>
      <c r="I12" s="17"/>
    </row>
    <row r="13" spans="1:9" ht="26" customHeight="1">
      <c r="A13" s="11"/>
      <c r="B13" s="11" t="s">
        <v>180</v>
      </c>
      <c r="C13" s="12" t="s">
        <v>181</v>
      </c>
      <c r="D13" s="12"/>
      <c r="E13" s="12"/>
      <c r="F13" s="12"/>
      <c r="G13" s="12"/>
      <c r="H13" s="12"/>
      <c r="I13" s="12"/>
    </row>
    <row r="14" spans="1:9" ht="34" customHeight="1">
      <c r="A14" s="13">
        <v>8</v>
      </c>
      <c r="B14" s="10" t="s">
        <v>182</v>
      </c>
      <c r="C14" s="14" t="s">
        <v>171</v>
      </c>
      <c r="D14" s="14" t="s">
        <v>172</v>
      </c>
      <c r="E14" s="15"/>
      <c r="F14" s="15"/>
      <c r="G14" s="16">
        <f>IF(COUNT(E14:F14)=2,F14-E14,"")</f>
        <v/>
      </c>
      <c r="H14" s="15"/>
      <c r="I14" s="17"/>
    </row>
    <row r="15" spans="1:9" ht="34" customHeight="1">
      <c r="A15" s="13">
        <v>9</v>
      </c>
      <c r="B15" s="10" t="s">
        <v>183</v>
      </c>
      <c r="C15" s="14" t="s">
        <v>171</v>
      </c>
      <c r="D15" s="14" t="s">
        <v>172</v>
      </c>
      <c r="E15" s="15"/>
      <c r="F15" s="15"/>
      <c r="G15" s="16">
        <f>IF(COUNT(E15:F15)=2,F15-E15,"")</f>
        <v/>
      </c>
      <c r="H15" s="15"/>
      <c r="I15" s="17"/>
    </row>
    <row r="16" spans="1:9" ht="34" customHeight="1">
      <c r="A16" s="13">
        <v>10</v>
      </c>
      <c r="B16" s="10" t="s">
        <v>184</v>
      </c>
      <c r="C16" s="14" t="s">
        <v>185</v>
      </c>
      <c r="D16" s="14" t="s">
        <v>44</v>
      </c>
      <c r="E16" s="15"/>
      <c r="F16" s="15"/>
      <c r="G16" s="16">
        <f>IF(COUNT(E16:F16)=2,F16-E16,"")</f>
        <v/>
      </c>
      <c r="H16" s="15"/>
      <c r="I16" s="17"/>
    </row>
    <row r="17" spans="1:9" ht="26" customHeight="1">
      <c r="A17" s="11"/>
      <c r="B17" s="11" t="s">
        <v>186</v>
      </c>
      <c r="C17" s="12" t="s">
        <v>187</v>
      </c>
      <c r="D17" s="12"/>
      <c r="E17" s="12"/>
      <c r="F17" s="12"/>
      <c r="G17" s="12"/>
      <c r="H17" s="12"/>
      <c r="I17" s="12"/>
    </row>
    <row r="18" spans="1:9" ht="34" customHeight="1">
      <c r="A18" s="13">
        <v>11</v>
      </c>
      <c r="B18" s="10" t="s">
        <v>188</v>
      </c>
      <c r="C18" s="14" t="s">
        <v>140</v>
      </c>
      <c r="D18" s="14" t="s">
        <v>44</v>
      </c>
      <c r="E18" s="15"/>
      <c r="F18" s="15"/>
      <c r="G18" s="16">
        <f>IF(COUNT(E18:F18)=2,F18-E18,"")</f>
        <v/>
      </c>
      <c r="H18" s="15"/>
      <c r="I18" s="17"/>
    </row>
    <row r="19" spans="1:9" ht="34" customHeight="1">
      <c r="A19" s="13">
        <v>12</v>
      </c>
      <c r="B19" s="10" t="s">
        <v>189</v>
      </c>
      <c r="C19" s="14" t="s">
        <v>190</v>
      </c>
      <c r="D19" s="14" t="s">
        <v>191</v>
      </c>
      <c r="E19" s="15"/>
      <c r="F19" s="15"/>
      <c r="G19" s="16">
        <f>IF(COUNT(E19:F19)=2,F19-E19,"")</f>
        <v/>
      </c>
      <c r="H19" s="15"/>
      <c r="I19" s="17"/>
    </row>
    <row r="20" spans="1:9" ht="34" customHeight="1">
      <c r="A20" s="13">
        <v>13</v>
      </c>
      <c r="B20" s="10" t="s">
        <v>192</v>
      </c>
      <c r="C20" s="14" t="s">
        <v>190</v>
      </c>
      <c r="D20" s="14" t="s">
        <v>191</v>
      </c>
      <c r="E20" s="15"/>
      <c r="F20" s="15"/>
      <c r="G20" s="16">
        <f>IF(COUNT(E20:F20)=2,F20-E20,"")</f>
        <v/>
      </c>
      <c r="H20" s="15"/>
      <c r="I20" s="17"/>
    </row>
    <row r="21" spans="1:9" ht="34" customHeight="1">
      <c r="A21" s="13">
        <v>14</v>
      </c>
      <c r="B21" s="10" t="s">
        <v>193</v>
      </c>
      <c r="C21" s="14" t="s">
        <v>190</v>
      </c>
      <c r="D21" s="14" t="s">
        <v>191</v>
      </c>
      <c r="E21" s="15"/>
      <c r="F21" s="15"/>
      <c r="G21" s="16">
        <f>IF(COUNT(E21:F21)=2,F21-E21,"")</f>
        <v/>
      </c>
      <c r="H21" s="15"/>
      <c r="I21" s="17"/>
    </row>
    <row r="22" spans="1:9" ht="34" customHeight="1">
      <c r="A22" s="13">
        <v>15</v>
      </c>
      <c r="B22" s="10" t="s">
        <v>194</v>
      </c>
      <c r="C22" s="14" t="s">
        <v>140</v>
      </c>
      <c r="D22" s="14" t="s">
        <v>44</v>
      </c>
      <c r="E22" s="15"/>
      <c r="F22" s="15"/>
      <c r="G22" s="16">
        <f>IF(COUNT(E22:F22)=2,F22-E22,"")</f>
        <v/>
      </c>
      <c r="H22" s="15"/>
      <c r="I22" s="17"/>
    </row>
    <row r="24" spans="1:9">
      <c r="B24" s="18" t="s">
        <v>100</v>
      </c>
      <c r="E24" s="19">
        <f>IFERROR(AVERAGE(E5:E22),"")</f>
        <v/>
      </c>
      <c r="F24" s="19">
        <f>IFERROR(AVERAGE(F5:F22),"")</f>
        <v/>
      </c>
      <c r="G24" s="19">
        <f>IFERROR(AVERAGE(G5:G22),"")</f>
        <v/>
      </c>
      <c r="I24" s="4" t="s">
        <v>195</v>
      </c>
    </row>
    <row r="25" spans="1:9">
      <c r="I25" s="4" t="str">
        <f>COUNT(E5:E22)&amp;" of 15 scored"</f>
        <v>0 of 15 scored</v>
      </c>
    </row>
  </sheetData>
  <mergeCells count="5">
    <mergeCell ref="A1:I1"/>
    <mergeCell ref="A2:I2"/>
    <mergeCell ref="C5:I5"/>
    <mergeCell ref="C13:I13"/>
    <mergeCell ref="C17:I17"/>
  </mergeCells>
  <conditionalFormatting sqref="G5:G22">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22">
      <formula1>1</formula1>
      <formula2>5</formula2>
    </dataValidation>
    <dataValidation type="list" allowBlank="1" showInputMessage="1" showErrorMessage="1" sqref="H5:H22">
      <formula1>"High,Medium,Low"</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36"/>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196</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26" customHeight="1">
      <c r="A5" s="11"/>
      <c r="B5" s="11" t="s">
        <v>197</v>
      </c>
      <c r="C5" s="12" t="s">
        <v>198</v>
      </c>
      <c r="D5" s="12"/>
      <c r="E5" s="12"/>
      <c r="F5" s="12"/>
      <c r="G5" s="12"/>
      <c r="H5" s="12"/>
      <c r="I5" s="12"/>
    </row>
    <row r="6" spans="1:9" ht="34" customHeight="1">
      <c r="A6" s="13">
        <v>1</v>
      </c>
      <c r="B6" s="10" t="s">
        <v>199</v>
      </c>
      <c r="C6" s="14" t="s">
        <v>190</v>
      </c>
      <c r="D6" s="14" t="s">
        <v>191</v>
      </c>
      <c r="E6" s="15"/>
      <c r="F6" s="15"/>
      <c r="G6" s="16">
        <f>IF(COUNT(E6:F6)=2,F6-E6,"")</f>
        <v/>
      </c>
      <c r="H6" s="15"/>
      <c r="I6" s="17"/>
    </row>
    <row r="7" spans="1:9" ht="34" customHeight="1">
      <c r="A7" s="13">
        <v>2</v>
      </c>
      <c r="B7" s="10" t="s">
        <v>200</v>
      </c>
      <c r="C7" s="14" t="s">
        <v>190</v>
      </c>
      <c r="D7" s="14" t="s">
        <v>191</v>
      </c>
      <c r="E7" s="15"/>
      <c r="F7" s="15"/>
      <c r="G7" s="16">
        <f>IF(COUNT(E7:F7)=2,F7-E7,"")</f>
        <v/>
      </c>
      <c r="H7" s="15"/>
      <c r="I7" s="17"/>
    </row>
    <row r="8" spans="1:9" ht="34" customHeight="1">
      <c r="A8" s="13">
        <v>3</v>
      </c>
      <c r="B8" s="10" t="s">
        <v>201</v>
      </c>
      <c r="C8" s="14" t="s">
        <v>190</v>
      </c>
      <c r="D8" s="14" t="s">
        <v>191</v>
      </c>
      <c r="E8" s="15"/>
      <c r="F8" s="15"/>
      <c r="G8" s="16">
        <f>IF(COUNT(E8:F8)=2,F8-E8,"")</f>
        <v/>
      </c>
      <c r="H8" s="15"/>
      <c r="I8" s="17"/>
    </row>
    <row r="9" spans="1:9" ht="34" customHeight="1">
      <c r="A9" s="13">
        <v>4</v>
      </c>
      <c r="B9" s="10" t="s">
        <v>202</v>
      </c>
      <c r="C9" s="14" t="s">
        <v>44</v>
      </c>
      <c r="D9" s="14" t="s">
        <v>44</v>
      </c>
      <c r="E9" s="15"/>
      <c r="F9" s="15"/>
      <c r="G9" s="16">
        <f>IF(COUNT(E9:F9)=2,F9-E9,"")</f>
        <v/>
      </c>
      <c r="H9" s="15"/>
      <c r="I9" s="17"/>
    </row>
    <row r="10" spans="1:9" ht="26" customHeight="1">
      <c r="A10" s="11"/>
      <c r="B10" s="11" t="s">
        <v>203</v>
      </c>
      <c r="C10" s="12" t="s">
        <v>204</v>
      </c>
      <c r="D10" s="12"/>
      <c r="E10" s="12"/>
      <c r="F10" s="12"/>
      <c r="G10" s="12"/>
      <c r="H10" s="12"/>
      <c r="I10" s="12"/>
    </row>
    <row r="11" spans="1:9" ht="34" customHeight="1">
      <c r="A11" s="13">
        <v>5</v>
      </c>
      <c r="B11" s="10" t="s">
        <v>205</v>
      </c>
      <c r="C11" s="14" t="s">
        <v>206</v>
      </c>
      <c r="D11" s="14" t="s">
        <v>207</v>
      </c>
      <c r="E11" s="15"/>
      <c r="F11" s="15"/>
      <c r="G11" s="16">
        <f>IF(COUNT(E11:F11)=2,F11-E11,"")</f>
        <v/>
      </c>
      <c r="H11" s="15"/>
      <c r="I11" s="17"/>
    </row>
    <row r="12" spans="1:9" ht="34" customHeight="1">
      <c r="A12" s="13">
        <v>6</v>
      </c>
      <c r="B12" s="10" t="s">
        <v>208</v>
      </c>
      <c r="C12" s="14" t="s">
        <v>206</v>
      </c>
      <c r="D12" s="14" t="s">
        <v>207</v>
      </c>
      <c r="E12" s="15"/>
      <c r="F12" s="15"/>
      <c r="G12" s="16">
        <f>IF(COUNT(E12:F12)=2,F12-E12,"")</f>
        <v/>
      </c>
      <c r="H12" s="15"/>
      <c r="I12" s="17"/>
    </row>
    <row r="13" spans="1:9" ht="34" customHeight="1">
      <c r="A13" s="13">
        <v>7</v>
      </c>
      <c r="B13" s="10" t="s">
        <v>209</v>
      </c>
      <c r="C13" s="14" t="s">
        <v>206</v>
      </c>
      <c r="D13" s="14" t="s">
        <v>207</v>
      </c>
      <c r="E13" s="15"/>
      <c r="F13" s="15"/>
      <c r="G13" s="16">
        <f>IF(COUNT(E13:F13)=2,F13-E13,"")</f>
        <v/>
      </c>
      <c r="H13" s="15"/>
      <c r="I13" s="17"/>
    </row>
    <row r="14" spans="1:9" ht="34" customHeight="1">
      <c r="A14" s="13">
        <v>8</v>
      </c>
      <c r="B14" s="10" t="s">
        <v>210</v>
      </c>
      <c r="C14" s="14" t="s">
        <v>206</v>
      </c>
      <c r="D14" s="14" t="s">
        <v>207</v>
      </c>
      <c r="E14" s="15"/>
      <c r="F14" s="15"/>
      <c r="G14" s="16">
        <f>IF(COUNT(E14:F14)=2,F14-E14,"")</f>
        <v/>
      </c>
      <c r="H14" s="15"/>
      <c r="I14" s="17"/>
    </row>
    <row r="15" spans="1:9" ht="34" customHeight="1">
      <c r="A15" s="13">
        <v>9</v>
      </c>
      <c r="B15" s="10" t="s">
        <v>211</v>
      </c>
      <c r="C15" s="14" t="s">
        <v>206</v>
      </c>
      <c r="D15" s="14" t="s">
        <v>207</v>
      </c>
      <c r="E15" s="15"/>
      <c r="F15" s="15"/>
      <c r="G15" s="16">
        <f>IF(COUNT(E15:F15)=2,F15-E15,"")</f>
        <v/>
      </c>
      <c r="H15" s="15"/>
      <c r="I15" s="17"/>
    </row>
    <row r="16" spans="1:9" ht="34" customHeight="1">
      <c r="A16" s="13">
        <v>10</v>
      </c>
      <c r="B16" s="10" t="s">
        <v>212</v>
      </c>
      <c r="C16" s="14" t="s">
        <v>206</v>
      </c>
      <c r="D16" s="14" t="s">
        <v>207</v>
      </c>
      <c r="E16" s="15"/>
      <c r="F16" s="15"/>
      <c r="G16" s="16">
        <f>IF(COUNT(E16:F16)=2,F16-E16,"")</f>
        <v/>
      </c>
      <c r="H16" s="15"/>
      <c r="I16" s="17"/>
    </row>
    <row r="17" spans="1:9" ht="34" customHeight="1">
      <c r="A17" s="13">
        <v>11</v>
      </c>
      <c r="B17" s="10" t="s">
        <v>213</v>
      </c>
      <c r="C17" s="14" t="s">
        <v>206</v>
      </c>
      <c r="D17" s="14" t="s">
        <v>207</v>
      </c>
      <c r="E17" s="15"/>
      <c r="F17" s="15"/>
      <c r="G17" s="16">
        <f>IF(COUNT(E17:F17)=2,F17-E17,"")</f>
        <v/>
      </c>
      <c r="H17" s="15"/>
      <c r="I17" s="17"/>
    </row>
    <row r="18" spans="1:9" ht="26" customHeight="1">
      <c r="A18" s="11"/>
      <c r="B18" s="11" t="s">
        <v>214</v>
      </c>
      <c r="C18" s="12" t="s">
        <v>215</v>
      </c>
      <c r="D18" s="12"/>
      <c r="E18" s="12"/>
      <c r="F18" s="12"/>
      <c r="G18" s="12"/>
      <c r="H18" s="12"/>
      <c r="I18" s="12"/>
    </row>
    <row r="19" spans="1:9" ht="34" customHeight="1">
      <c r="A19" s="13">
        <v>12</v>
      </c>
      <c r="B19" s="10" t="s">
        <v>216</v>
      </c>
      <c r="C19" s="14" t="s">
        <v>44</v>
      </c>
      <c r="D19" s="14" t="s">
        <v>44</v>
      </c>
      <c r="E19" s="15"/>
      <c r="F19" s="15"/>
      <c r="G19" s="16">
        <f>IF(COUNT(E19:F19)=2,F19-E19,"")</f>
        <v/>
      </c>
      <c r="H19" s="15"/>
      <c r="I19" s="17"/>
    </row>
    <row r="20" spans="1:9" ht="34" customHeight="1">
      <c r="A20" s="13">
        <v>13</v>
      </c>
      <c r="B20" s="10" t="s">
        <v>217</v>
      </c>
      <c r="C20" s="14" t="s">
        <v>107</v>
      </c>
      <c r="D20" s="14" t="s">
        <v>146</v>
      </c>
      <c r="E20" s="15"/>
      <c r="F20" s="15"/>
      <c r="G20" s="16">
        <f>IF(COUNT(E20:F20)=2,F20-E20,"")</f>
        <v/>
      </c>
      <c r="H20" s="15"/>
      <c r="I20" s="17"/>
    </row>
    <row r="21" spans="1:9" ht="34" customHeight="1">
      <c r="A21" s="13">
        <v>14</v>
      </c>
      <c r="B21" s="10" t="s">
        <v>218</v>
      </c>
      <c r="C21" s="14" t="s">
        <v>80</v>
      </c>
      <c r="D21" s="14" t="s">
        <v>81</v>
      </c>
      <c r="E21" s="15"/>
      <c r="F21" s="15"/>
      <c r="G21" s="16">
        <f>IF(COUNT(E21:F21)=2,F21-E21,"")</f>
        <v/>
      </c>
      <c r="H21" s="15"/>
      <c r="I21" s="17"/>
    </row>
    <row r="22" spans="1:9" ht="26" customHeight="1">
      <c r="A22" s="11"/>
      <c r="B22" s="11" t="s">
        <v>219</v>
      </c>
      <c r="C22" s="12" t="s">
        <v>220</v>
      </c>
      <c r="D22" s="12"/>
      <c r="E22" s="12"/>
      <c r="F22" s="12"/>
      <c r="G22" s="12"/>
      <c r="H22" s="12"/>
      <c r="I22" s="12"/>
    </row>
    <row r="23" spans="1:9" ht="34" customHeight="1">
      <c r="A23" s="13">
        <v>15</v>
      </c>
      <c r="B23" s="10" t="s">
        <v>221</v>
      </c>
      <c r="C23" s="14" t="s">
        <v>44</v>
      </c>
      <c r="D23" s="14" t="s">
        <v>44</v>
      </c>
      <c r="E23" s="15"/>
      <c r="F23" s="15"/>
      <c r="G23" s="16">
        <f>IF(COUNT(E23:F23)=2,F23-E23,"")</f>
        <v/>
      </c>
      <c r="H23" s="15"/>
      <c r="I23" s="17"/>
    </row>
    <row r="24" spans="1:9" ht="34" customHeight="1">
      <c r="A24" s="13">
        <v>16</v>
      </c>
      <c r="B24" s="10" t="s">
        <v>222</v>
      </c>
      <c r="C24" s="14" t="s">
        <v>44</v>
      </c>
      <c r="D24" s="14" t="s">
        <v>44</v>
      </c>
      <c r="E24" s="15"/>
      <c r="F24" s="15"/>
      <c r="G24" s="16">
        <f>IF(COUNT(E24:F24)=2,F24-E24,"")</f>
        <v/>
      </c>
      <c r="H24" s="15"/>
      <c r="I24" s="17"/>
    </row>
    <row r="25" spans="1:9" ht="26" customHeight="1">
      <c r="A25" s="11"/>
      <c r="B25" s="11" t="s">
        <v>223</v>
      </c>
      <c r="C25" s="12" t="s">
        <v>224</v>
      </c>
      <c r="D25" s="12"/>
      <c r="E25" s="12"/>
      <c r="F25" s="12"/>
      <c r="G25" s="12"/>
      <c r="H25" s="12"/>
      <c r="I25" s="12"/>
    </row>
    <row r="26" spans="1:9" ht="34" customHeight="1">
      <c r="A26" s="13">
        <v>17</v>
      </c>
      <c r="B26" s="10" t="s">
        <v>225</v>
      </c>
      <c r="C26" s="14" t="s">
        <v>90</v>
      </c>
      <c r="D26" s="14" t="s">
        <v>115</v>
      </c>
      <c r="E26" s="15"/>
      <c r="F26" s="15"/>
      <c r="G26" s="16">
        <f>IF(COUNT(E26:F26)=2,F26-E26,"")</f>
        <v/>
      </c>
      <c r="H26" s="15"/>
      <c r="I26" s="17"/>
    </row>
    <row r="27" spans="1:9" ht="34" customHeight="1">
      <c r="A27" s="13">
        <v>18</v>
      </c>
      <c r="B27" s="10" t="s">
        <v>226</v>
      </c>
      <c r="C27" s="14" t="s">
        <v>44</v>
      </c>
      <c r="D27" s="14" t="s">
        <v>44</v>
      </c>
      <c r="E27" s="15"/>
      <c r="F27" s="15"/>
      <c r="G27" s="16">
        <f>IF(COUNT(E27:F27)=2,F27-E27,"")</f>
        <v/>
      </c>
      <c r="H27" s="15"/>
      <c r="I27" s="17"/>
    </row>
    <row r="28" spans="1:9" ht="26" customHeight="1">
      <c r="A28" s="11"/>
      <c r="B28" s="11" t="s">
        <v>227</v>
      </c>
      <c r="C28" s="12" t="s">
        <v>228</v>
      </c>
      <c r="D28" s="12"/>
      <c r="E28" s="12"/>
      <c r="F28" s="12"/>
      <c r="G28" s="12"/>
      <c r="H28" s="12"/>
      <c r="I28" s="12"/>
    </row>
    <row r="29" spans="1:9" ht="34" customHeight="1">
      <c r="A29" s="13">
        <v>19</v>
      </c>
      <c r="B29" s="10" t="s">
        <v>229</v>
      </c>
      <c r="C29" s="14" t="s">
        <v>230</v>
      </c>
      <c r="D29" s="14" t="s">
        <v>44</v>
      </c>
      <c r="E29" s="15"/>
      <c r="F29" s="15"/>
      <c r="G29" s="16">
        <f>IF(COUNT(E29:F29)=2,F29-E29,"")</f>
        <v/>
      </c>
      <c r="H29" s="15"/>
      <c r="I29" s="17"/>
    </row>
    <row r="30" spans="1:9" ht="34" customHeight="1">
      <c r="A30" s="13">
        <v>20</v>
      </c>
      <c r="B30" s="10" t="s">
        <v>231</v>
      </c>
      <c r="C30" s="14" t="s">
        <v>44</v>
      </c>
      <c r="D30" s="14" t="s">
        <v>44</v>
      </c>
      <c r="E30" s="15"/>
      <c r="F30" s="15"/>
      <c r="G30" s="16">
        <f>IF(COUNT(E30:F30)=2,F30-E30,"")</f>
        <v/>
      </c>
      <c r="H30" s="15"/>
      <c r="I30" s="17"/>
    </row>
    <row r="31" spans="1:9" ht="34" customHeight="1">
      <c r="A31" s="13">
        <v>21</v>
      </c>
      <c r="B31" s="10" t="s">
        <v>232</v>
      </c>
      <c r="C31" s="14" t="s">
        <v>44</v>
      </c>
      <c r="D31" s="14" t="s">
        <v>44</v>
      </c>
      <c r="E31" s="15"/>
      <c r="F31" s="15"/>
      <c r="G31" s="16">
        <f>IF(COUNT(E31:F31)=2,F31-E31,"")</f>
        <v/>
      </c>
      <c r="H31" s="15"/>
      <c r="I31" s="17"/>
    </row>
    <row r="32" spans="1:9" ht="34" customHeight="1">
      <c r="A32" s="13">
        <v>22</v>
      </c>
      <c r="B32" s="10" t="s">
        <v>233</v>
      </c>
      <c r="C32" s="14" t="s">
        <v>234</v>
      </c>
      <c r="D32" s="14" t="s">
        <v>98</v>
      </c>
      <c r="E32" s="15"/>
      <c r="F32" s="15"/>
      <c r="G32" s="16">
        <f>IF(COUNT(E32:F32)=2,F32-E32,"")</f>
        <v/>
      </c>
      <c r="H32" s="15"/>
      <c r="I32" s="17"/>
    </row>
    <row r="33" spans="1:9" ht="34" customHeight="1">
      <c r="A33" s="13">
        <v>23</v>
      </c>
      <c r="B33" s="10" t="s">
        <v>235</v>
      </c>
      <c r="C33" s="14" t="s">
        <v>234</v>
      </c>
      <c r="D33" s="14" t="s">
        <v>98</v>
      </c>
      <c r="E33" s="15"/>
      <c r="F33" s="15"/>
      <c r="G33" s="16">
        <f>IF(COUNT(E33:F33)=2,F33-E33,"")</f>
        <v/>
      </c>
      <c r="H33" s="15"/>
      <c r="I33" s="17"/>
    </row>
    <row r="35" spans="1:9">
      <c r="B35" s="18" t="s">
        <v>100</v>
      </c>
      <c r="E35" s="19">
        <f>IFERROR(AVERAGE(E5:E33),"")</f>
        <v/>
      </c>
      <c r="F35" s="19">
        <f>IFERROR(AVERAGE(F5:F33),"")</f>
        <v/>
      </c>
      <c r="G35" s="19">
        <f>IFERROR(AVERAGE(G5:G33),"")</f>
        <v/>
      </c>
      <c r="I35" s="4" t="s">
        <v>236</v>
      </c>
    </row>
    <row r="36" spans="1:9">
      <c r="I36" s="4" t="str">
        <f>COUNT(E5:E33)&amp;" of 23 scored"</f>
        <v>0 of 23 scored</v>
      </c>
    </row>
  </sheetData>
  <mergeCells count="8">
    <mergeCell ref="A1:I1"/>
    <mergeCell ref="A2:I2"/>
    <mergeCell ref="C5:I5"/>
    <mergeCell ref="C10:I10"/>
    <mergeCell ref="C18:I18"/>
    <mergeCell ref="C22:I22"/>
    <mergeCell ref="C25:I25"/>
    <mergeCell ref="C28:I28"/>
  </mergeCells>
  <conditionalFormatting sqref="G5:G33">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33">
      <formula1>1</formula1>
      <formula2>5</formula2>
    </dataValidation>
    <dataValidation type="list" allowBlank="1" showInputMessage="1" showErrorMessage="1" sqref="H5:H33">
      <formula1>"High,Medium,Low"</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5"/>
  <sheetViews>
    <sheetView showGridLines="0" workbookViewId="0"/>
  </sheetViews>
  <sheetFormatPr defaultRowHeight="15"/>
  <cols>
    <col min="1" max="1" width="40.7109375" customWidth="1"/>
    <col min="2" max="2" width="14.7109375" customWidth="1"/>
    <col min="3" max="6" width="13.7109375" customWidth="1"/>
    <col min="7" max="7" width="3.7109375" customWidth="1"/>
    <col min="8" max="8" width="42.7109375" customWidth="1"/>
  </cols>
  <sheetData>
    <row r="1" spans="1:9" ht="30" customHeight="1">
      <c r="A1" s="1" t="s">
        <v>0</v>
      </c>
      <c r="B1" s="1"/>
      <c r="C1" s="1"/>
      <c r="D1" s="1"/>
      <c r="E1" s="1"/>
      <c r="F1" s="1"/>
      <c r="G1" s="1"/>
      <c r="H1" s="1"/>
      <c r="I1" s="1"/>
    </row>
    <row r="2" spans="1:9" ht="18" customHeight="1">
      <c r="A2" s="2" t="s">
        <v>237</v>
      </c>
      <c r="B2" s="2"/>
      <c r="C2" s="2"/>
      <c r="D2" s="2"/>
      <c r="E2" s="2"/>
      <c r="F2" s="2"/>
      <c r="G2" s="2"/>
      <c r="H2" s="2"/>
      <c r="I2" s="2"/>
    </row>
    <row r="4" spans="1:9" ht="26" customHeight="1">
      <c r="A4" s="20">
        <f>COUNT('Domain 1'!E5:E40)+COUNT('Domain 2'!E5:E46)+COUNT('Domain 3'!E5:E22)+COUNT('Domain 4'!E5:E33)</f>
        <v>0</v>
      </c>
      <c r="B4" s="20">
        <f>IFERROR(AVERAGE('Domain 1'!E5:E40,'Domain 2'!E5:E46,'Domain 3'!E5:E22,'Domain 4'!E5:E33),"")</f>
        <v/>
      </c>
      <c r="C4" s="20">
        <f>IFERROR(AVERAGE('Domain 1'!F5:F40,'Domain 2'!F5:F46,'Domain 3'!F5:F22,'Domain 4'!F5:F33),"")</f>
        <v/>
      </c>
      <c r="D4" s="20">
        <f>COUNTIFS('Domain 1'!E5:E40,"&lt;3",'Domain 1'!E5:E40,"&gt;0")+COUNTIFS('Domain 2'!E5:E46,"&lt;3",'Domain 2'!E5:E46,"&gt;0")+COUNTIFS('Domain 3'!E5:E22,"&lt;3",'Domain 3'!E5:E22,"&gt;0")+COUNTIFS('Domain 4'!E5:E33,"&lt;3",'Domain 4'!E5:E33,"&gt;0")</f>
        <v>0</v>
      </c>
    </row>
    <row r="5" spans="1:9">
      <c r="A5" s="21" t="s">
        <v>238</v>
      </c>
      <c r="B5" s="21" t="s">
        <v>239</v>
      </c>
      <c r="C5" s="21" t="s">
        <v>240</v>
      </c>
      <c r="D5" s="21" t="s">
        <v>241</v>
      </c>
    </row>
    <row r="7" spans="1:9">
      <c r="A7" s="3" t="s">
        <v>242</v>
      </c>
      <c r="H7" s="3" t="s">
        <v>249</v>
      </c>
    </row>
    <row r="8" spans="1:9">
      <c r="A8" s="8" t="s">
        <v>243</v>
      </c>
      <c r="B8" s="8" t="s">
        <v>244</v>
      </c>
      <c r="C8" s="8" t="s">
        <v>245</v>
      </c>
      <c r="D8" s="8" t="s">
        <v>246</v>
      </c>
      <c r="E8" s="8" t="s">
        <v>247</v>
      </c>
      <c r="F8" s="8" t="s">
        <v>248</v>
      </c>
      <c r="H8" s="7" t="s">
        <v>250</v>
      </c>
    </row>
    <row r="9" spans="1:9">
      <c r="A9" s="10" t="s">
        <v>31</v>
      </c>
      <c r="B9" s="13">
        <v>30</v>
      </c>
      <c r="C9" s="13">
        <f>COUNT('Domain 1'!E5:E40)</f>
        <v>0</v>
      </c>
      <c r="D9" s="19">
        <f>IFERROR(AVERAGE('Domain 1'!E5:E40),"")</f>
        <v/>
      </c>
      <c r="E9" s="19">
        <f>IFERROR(AVERAGE('Domain 1'!F5:F40),"")</f>
        <v/>
      </c>
      <c r="F9" s="19">
        <f>IFERROR(AVERAGE('Domain 1'!G5:G40),"")</f>
        <v/>
      </c>
      <c r="H9" s="7"/>
    </row>
    <row r="10" spans="1:9">
      <c r="A10" s="10" t="s">
        <v>102</v>
      </c>
      <c r="B10" s="13">
        <v>34</v>
      </c>
      <c r="C10" s="13">
        <f>COUNT('Domain 2'!E5:E46)</f>
        <v>0</v>
      </c>
      <c r="D10" s="19">
        <f>IFERROR(AVERAGE('Domain 2'!E5:E46),"")</f>
        <v/>
      </c>
      <c r="E10" s="19">
        <f>IFERROR(AVERAGE('Domain 2'!F5:F46),"")</f>
        <v/>
      </c>
      <c r="F10" s="19">
        <f>IFERROR(AVERAGE('Domain 2'!G5:G46),"")</f>
        <v/>
      </c>
      <c r="H10" s="7"/>
    </row>
    <row r="11" spans="1:9">
      <c r="A11" s="10" t="s">
        <v>167</v>
      </c>
      <c r="B11" s="13">
        <v>15</v>
      </c>
      <c r="C11" s="13">
        <f>COUNT('Domain 3'!E5:E22)</f>
        <v>0</v>
      </c>
      <c r="D11" s="19">
        <f>IFERROR(AVERAGE('Domain 3'!E5:E22),"")</f>
        <v/>
      </c>
      <c r="E11" s="19">
        <f>IFERROR(AVERAGE('Domain 3'!F5:F22),"")</f>
        <v/>
      </c>
      <c r="F11" s="19">
        <f>IFERROR(AVERAGE('Domain 3'!G5:G22),"")</f>
        <v/>
      </c>
      <c r="H11" s="7"/>
    </row>
    <row r="12" spans="1:9">
      <c r="A12" s="10" t="s">
        <v>196</v>
      </c>
      <c r="B12" s="13">
        <v>23</v>
      </c>
      <c r="C12" s="13">
        <f>COUNT('Domain 4'!E5:E33)</f>
        <v>0</v>
      </c>
      <c r="D12" s="19">
        <f>IFERROR(AVERAGE('Domain 4'!E5:E33),"")</f>
        <v/>
      </c>
      <c r="E12" s="19">
        <f>IFERROR(AVERAGE('Domain 4'!F5:F33),"")</f>
        <v/>
      </c>
      <c r="F12" s="19">
        <f>IFERROR(AVERAGE('Domain 4'!G5:G33),"")</f>
        <v/>
      </c>
      <c r="H12" s="7"/>
    </row>
    <row r="13" spans="1:9">
      <c r="H13" s="7"/>
    </row>
    <row r="14" spans="1:9">
      <c r="H14" s="7"/>
    </row>
    <row r="15" spans="1:9">
      <c r="H15" s="7"/>
    </row>
  </sheetData>
  <mergeCells count="3">
    <mergeCell ref="A1:I1"/>
    <mergeCell ref="A2:I2"/>
    <mergeCell ref="H8:H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I21"/>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5"/>
  <cols>
    <col min="1" max="1" width="34.7109375" customWidth="1"/>
    <col min="2" max="2" width="18.7109375" customWidth="1"/>
    <col min="3" max="3" width="46.7109375" customWidth="1"/>
    <col min="4" max="4" width="16.7109375" customWidth="1"/>
    <col min="5" max="6" width="14.7109375" customWidth="1"/>
  </cols>
  <sheetData>
    <row r="1" spans="1:9" ht="30" customHeight="1">
      <c r="A1" s="1" t="s">
        <v>0</v>
      </c>
      <c r="B1" s="1"/>
      <c r="C1" s="1"/>
      <c r="D1" s="1"/>
      <c r="E1" s="1"/>
      <c r="F1" s="1"/>
      <c r="G1" s="1"/>
      <c r="H1" s="1"/>
      <c r="I1" s="1"/>
    </row>
    <row r="2" spans="1:9" ht="18" customHeight="1">
      <c r="A2" s="2" t="s">
        <v>251</v>
      </c>
      <c r="B2" s="2"/>
      <c r="C2" s="2"/>
      <c r="D2" s="2"/>
      <c r="E2" s="2"/>
      <c r="F2" s="2"/>
      <c r="G2" s="2"/>
      <c r="H2" s="2"/>
      <c r="I2" s="2"/>
    </row>
    <row r="4" spans="1:9" ht="26" customHeight="1">
      <c r="A4" s="8" t="s">
        <v>252</v>
      </c>
      <c r="B4" s="8" t="s">
        <v>253</v>
      </c>
      <c r="C4" s="8" t="s">
        <v>254</v>
      </c>
      <c r="D4" s="8" t="s">
        <v>255</v>
      </c>
      <c r="E4" s="8" t="s">
        <v>256</v>
      </c>
      <c r="F4" s="8" t="s">
        <v>257</v>
      </c>
    </row>
    <row r="5" spans="1:9" ht="26" customHeight="1">
      <c r="A5" s="10" t="s">
        <v>258</v>
      </c>
      <c r="B5" s="10" t="s">
        <v>259</v>
      </c>
      <c r="C5" s="10" t="s">
        <v>260</v>
      </c>
      <c r="D5" s="13" t="s">
        <v>261</v>
      </c>
      <c r="E5" s="13" t="s">
        <v>262</v>
      </c>
      <c r="F5" s="13" t="s">
        <v>263</v>
      </c>
    </row>
    <row r="6" spans="1:9" ht="26" customHeight="1">
      <c r="A6" s="10" t="s">
        <v>264</v>
      </c>
      <c r="B6" s="10" t="s">
        <v>259</v>
      </c>
      <c r="C6" s="10" t="s">
        <v>265</v>
      </c>
      <c r="D6" s="13" t="s">
        <v>266</v>
      </c>
      <c r="E6" s="13" t="s">
        <v>267</v>
      </c>
      <c r="F6" s="13" t="s">
        <v>266</v>
      </c>
    </row>
    <row r="7" spans="1:9" ht="26" customHeight="1">
      <c r="A7" s="10" t="s">
        <v>268</v>
      </c>
      <c r="B7" s="10" t="s">
        <v>259</v>
      </c>
      <c r="C7" s="10" t="s">
        <v>265</v>
      </c>
      <c r="D7" s="13" t="s">
        <v>269</v>
      </c>
      <c r="E7" s="13" t="s">
        <v>267</v>
      </c>
      <c r="F7" s="13" t="s">
        <v>266</v>
      </c>
    </row>
    <row r="8" spans="1:9" ht="26" customHeight="1">
      <c r="A8" s="10" t="s">
        <v>270</v>
      </c>
      <c r="B8" s="10" t="s">
        <v>259</v>
      </c>
      <c r="C8" s="10" t="s">
        <v>271</v>
      </c>
      <c r="D8" s="13" t="s">
        <v>269</v>
      </c>
      <c r="E8" s="13" t="s">
        <v>267</v>
      </c>
      <c r="F8" s="13" t="s">
        <v>266</v>
      </c>
    </row>
    <row r="9" spans="1:9" ht="26" customHeight="1">
      <c r="A9" s="10" t="s">
        <v>272</v>
      </c>
      <c r="B9" s="10" t="s">
        <v>259</v>
      </c>
      <c r="C9" s="10" t="s">
        <v>273</v>
      </c>
      <c r="D9" s="13" t="s">
        <v>269</v>
      </c>
      <c r="E9" s="13" t="s">
        <v>274</v>
      </c>
      <c r="F9" s="13" t="s">
        <v>269</v>
      </c>
    </row>
    <row r="10" spans="1:9" ht="26" customHeight="1">
      <c r="A10" s="10" t="s">
        <v>275</v>
      </c>
      <c r="B10" s="10" t="s">
        <v>259</v>
      </c>
      <c r="C10" s="10" t="s">
        <v>276</v>
      </c>
      <c r="D10" s="13" t="s">
        <v>269</v>
      </c>
      <c r="E10" s="13" t="s">
        <v>274</v>
      </c>
      <c r="F10" s="13" t="s">
        <v>269</v>
      </c>
    </row>
    <row r="11" spans="1:9" ht="26" customHeight="1">
      <c r="A11" s="10" t="s">
        <v>277</v>
      </c>
      <c r="B11" s="10" t="s">
        <v>259</v>
      </c>
      <c r="C11" s="10" t="s">
        <v>278</v>
      </c>
      <c r="D11" s="13" t="s">
        <v>279</v>
      </c>
      <c r="E11" s="13" t="s">
        <v>267</v>
      </c>
      <c r="F11" s="13" t="s">
        <v>280</v>
      </c>
    </row>
    <row r="12" spans="1:9" ht="26" customHeight="1">
      <c r="A12" s="10" t="s">
        <v>281</v>
      </c>
      <c r="B12" s="10" t="s">
        <v>259</v>
      </c>
      <c r="C12" s="10" t="s">
        <v>282</v>
      </c>
      <c r="D12" s="13" t="s">
        <v>279</v>
      </c>
      <c r="E12" s="13" t="s">
        <v>283</v>
      </c>
      <c r="F12" s="13" t="s">
        <v>266</v>
      </c>
    </row>
    <row r="13" spans="1:9" ht="26" customHeight="1">
      <c r="A13" s="10" t="s">
        <v>284</v>
      </c>
      <c r="B13" s="10" t="s">
        <v>259</v>
      </c>
      <c r="C13" s="10" t="s">
        <v>285</v>
      </c>
      <c r="D13" s="13" t="s">
        <v>279</v>
      </c>
      <c r="E13" s="13" t="s">
        <v>283</v>
      </c>
      <c r="F13" s="13" t="s">
        <v>286</v>
      </c>
    </row>
    <row r="14" spans="1:9" ht="26" customHeight="1">
      <c r="A14" s="10" t="s">
        <v>287</v>
      </c>
      <c r="B14" s="10" t="s">
        <v>288</v>
      </c>
      <c r="C14" s="10" t="s">
        <v>289</v>
      </c>
      <c r="D14" s="13" t="s">
        <v>269</v>
      </c>
      <c r="E14" s="13" t="s">
        <v>283</v>
      </c>
      <c r="F14" s="13" t="s">
        <v>266</v>
      </c>
    </row>
    <row r="15" spans="1:9" ht="26" customHeight="1">
      <c r="A15" s="10" t="s">
        <v>290</v>
      </c>
      <c r="B15" s="10" t="s">
        <v>288</v>
      </c>
      <c r="C15" s="10" t="s">
        <v>291</v>
      </c>
      <c r="D15" s="13" t="s">
        <v>269</v>
      </c>
      <c r="E15" s="13" t="s">
        <v>283</v>
      </c>
      <c r="F15" s="13" t="s">
        <v>266</v>
      </c>
    </row>
    <row r="16" spans="1:9" ht="26" customHeight="1">
      <c r="A16" s="10" t="s">
        <v>292</v>
      </c>
      <c r="B16" s="10" t="s">
        <v>293</v>
      </c>
      <c r="C16" s="10" t="s">
        <v>294</v>
      </c>
      <c r="D16" s="13" t="s">
        <v>269</v>
      </c>
      <c r="E16" s="13" t="s">
        <v>267</v>
      </c>
      <c r="F16" s="13" t="s">
        <v>266</v>
      </c>
    </row>
    <row r="17" spans="1:6" ht="26" customHeight="1">
      <c r="A17" s="10" t="s">
        <v>295</v>
      </c>
      <c r="B17" s="10" t="s">
        <v>293</v>
      </c>
      <c r="C17" s="10" t="s">
        <v>289</v>
      </c>
      <c r="D17" s="13" t="s">
        <v>279</v>
      </c>
      <c r="E17" s="13" t="s">
        <v>283</v>
      </c>
      <c r="F17" s="13" t="s">
        <v>266</v>
      </c>
    </row>
    <row r="18" spans="1:6" ht="26" customHeight="1">
      <c r="A18" s="10" t="s">
        <v>296</v>
      </c>
      <c r="B18" s="10" t="s">
        <v>293</v>
      </c>
      <c r="C18" s="10" t="s">
        <v>297</v>
      </c>
      <c r="D18" s="13" t="s">
        <v>269</v>
      </c>
      <c r="E18" s="13" t="s">
        <v>274</v>
      </c>
      <c r="F18" s="13" t="s">
        <v>269</v>
      </c>
    </row>
    <row r="19" spans="1:6" ht="26" customHeight="1">
      <c r="A19" s="10" t="s">
        <v>298</v>
      </c>
      <c r="B19" s="10" t="s">
        <v>288</v>
      </c>
      <c r="C19" s="10" t="s">
        <v>299</v>
      </c>
      <c r="D19" s="13" t="s">
        <v>279</v>
      </c>
      <c r="E19" s="13" t="s">
        <v>274</v>
      </c>
      <c r="F19" s="13" t="s">
        <v>269</v>
      </c>
    </row>
    <row r="20" spans="1:6" ht="26" customHeight="1">
      <c r="A20" s="10" t="s">
        <v>300</v>
      </c>
      <c r="B20" s="10" t="s">
        <v>301</v>
      </c>
      <c r="C20" s="10" t="s">
        <v>302</v>
      </c>
      <c r="D20" s="13" t="s">
        <v>303</v>
      </c>
      <c r="E20" s="13" t="s">
        <v>283</v>
      </c>
      <c r="F20" s="13" t="s">
        <v>283</v>
      </c>
    </row>
    <row r="21" spans="1:6" ht="26" customHeight="1">
      <c r="A21" s="10" t="s">
        <v>304</v>
      </c>
      <c r="B21" s="10" t="s">
        <v>288</v>
      </c>
      <c r="C21" s="10" t="s">
        <v>305</v>
      </c>
      <c r="D21" s="13" t="s">
        <v>266</v>
      </c>
      <c r="E21" s="13" t="s">
        <v>267</v>
      </c>
      <c r="F21" s="13" t="s">
        <v>266</v>
      </c>
    </row>
  </sheetData>
  <mergeCells count="2">
    <mergeCell ref="A1:I1"/>
    <mergeCell ref="A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Q3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34.7109375" customWidth="1"/>
    <col min="2" max="2" width="11.7109375" customWidth="1"/>
    <col min="3" max="17" width="6.7109375" customWidth="1"/>
  </cols>
  <sheetData>
    <row r="1" spans="1:17" ht="30" customHeight="1">
      <c r="A1" s="1" t="s">
        <v>0</v>
      </c>
      <c r="B1" s="1"/>
      <c r="C1" s="1"/>
      <c r="D1" s="1"/>
      <c r="E1" s="1"/>
      <c r="F1" s="1"/>
      <c r="G1" s="1"/>
      <c r="H1" s="1"/>
      <c r="I1" s="1"/>
    </row>
    <row r="2" spans="1:17" ht="18" customHeight="1">
      <c r="A2" s="2" t="s">
        <v>306</v>
      </c>
      <c r="B2" s="2"/>
      <c r="C2" s="2"/>
      <c r="D2" s="2"/>
      <c r="E2" s="2"/>
      <c r="F2" s="2"/>
      <c r="G2" s="2"/>
      <c r="H2" s="2"/>
      <c r="I2" s="2"/>
    </row>
    <row r="4" spans="1:17" ht="86" customHeight="1">
      <c r="A4" s="8" t="s">
        <v>307</v>
      </c>
      <c r="B4" s="8" t="s">
        <v>308</v>
      </c>
      <c r="C4" s="22" t="s">
        <v>309</v>
      </c>
      <c r="D4" s="22" t="s">
        <v>171</v>
      </c>
      <c r="E4" s="22" t="s">
        <v>172</v>
      </c>
      <c r="F4" s="22" t="s">
        <v>310</v>
      </c>
      <c r="G4" s="22" t="s">
        <v>311</v>
      </c>
      <c r="H4" s="22" t="s">
        <v>55</v>
      </c>
      <c r="I4" s="22" t="s">
        <v>49</v>
      </c>
      <c r="J4" s="22" t="s">
        <v>71</v>
      </c>
      <c r="K4" s="22" t="s">
        <v>158</v>
      </c>
      <c r="L4" s="22" t="s">
        <v>153</v>
      </c>
      <c r="M4" s="22" t="s">
        <v>124</v>
      </c>
      <c r="N4" s="22" t="s">
        <v>312</v>
      </c>
      <c r="O4" s="22" t="s">
        <v>313</v>
      </c>
      <c r="P4" s="22" t="s">
        <v>122</v>
      </c>
      <c r="Q4" s="22" t="s">
        <v>314</v>
      </c>
    </row>
    <row r="5" spans="1:17">
      <c r="A5" s="23" t="s">
        <v>315</v>
      </c>
      <c r="B5" s="23"/>
      <c r="C5" s="23"/>
      <c r="D5" s="23"/>
      <c r="E5" s="23"/>
      <c r="F5" s="23"/>
      <c r="G5" s="23"/>
      <c r="H5" s="23"/>
      <c r="I5" s="23"/>
      <c r="J5" s="23"/>
      <c r="K5" s="23"/>
      <c r="L5" s="23"/>
      <c r="M5" s="23"/>
      <c r="N5" s="23"/>
      <c r="O5" s="23"/>
      <c r="P5" s="23"/>
      <c r="Q5" s="23"/>
    </row>
    <row r="6" spans="1:17">
      <c r="A6" s="10" t="s">
        <v>316</v>
      </c>
      <c r="B6" s="13" t="s">
        <v>317</v>
      </c>
      <c r="C6" s="24" t="s">
        <v>318</v>
      </c>
      <c r="D6" s="24" t="s">
        <v>318</v>
      </c>
      <c r="E6" s="24" t="s">
        <v>318</v>
      </c>
      <c r="F6" s="24" t="s">
        <v>318</v>
      </c>
      <c r="G6" s="24" t="s">
        <v>318</v>
      </c>
      <c r="H6" s="24" t="s">
        <v>318</v>
      </c>
      <c r="I6" s="24" t="s">
        <v>318</v>
      </c>
      <c r="J6" s="24" t="s">
        <v>318</v>
      </c>
      <c r="K6" s="24" t="s">
        <v>318</v>
      </c>
      <c r="L6" s="24" t="s">
        <v>318</v>
      </c>
      <c r="M6" s="24" t="s">
        <v>44</v>
      </c>
      <c r="N6" s="24" t="s">
        <v>44</v>
      </c>
      <c r="O6" s="24" t="s">
        <v>44</v>
      </c>
      <c r="P6" s="24" t="s">
        <v>44</v>
      </c>
      <c r="Q6" s="24" t="s">
        <v>44</v>
      </c>
    </row>
    <row r="7" spans="1:17">
      <c r="A7" s="10" t="s">
        <v>319</v>
      </c>
      <c r="B7" s="13" t="s">
        <v>317</v>
      </c>
      <c r="C7" s="24" t="s">
        <v>320</v>
      </c>
      <c r="D7" s="24" t="s">
        <v>44</v>
      </c>
      <c r="E7" s="24" t="s">
        <v>44</v>
      </c>
      <c r="F7" s="24" t="s">
        <v>44</v>
      </c>
      <c r="G7" s="24" t="s">
        <v>44</v>
      </c>
      <c r="H7" s="24" t="s">
        <v>320</v>
      </c>
      <c r="I7" s="24" t="s">
        <v>321</v>
      </c>
      <c r="J7" s="24" t="s">
        <v>320</v>
      </c>
      <c r="K7" s="24" t="s">
        <v>44</v>
      </c>
      <c r="L7" s="24" t="s">
        <v>44</v>
      </c>
      <c r="M7" s="24" t="s">
        <v>44</v>
      </c>
      <c r="N7" s="24" t="s">
        <v>44</v>
      </c>
      <c r="O7" s="24" t="s">
        <v>44</v>
      </c>
      <c r="P7" s="24" t="s">
        <v>44</v>
      </c>
      <c r="Q7" s="24" t="s">
        <v>44</v>
      </c>
    </row>
    <row r="8" spans="1:17">
      <c r="A8" s="10" t="s">
        <v>322</v>
      </c>
      <c r="B8" s="13" t="s">
        <v>317</v>
      </c>
      <c r="C8" s="24" t="s">
        <v>318</v>
      </c>
      <c r="D8" s="24" t="s">
        <v>44</v>
      </c>
      <c r="E8" s="24" t="s">
        <v>44</v>
      </c>
      <c r="F8" s="24" t="s">
        <v>44</v>
      </c>
      <c r="G8" s="24" t="s">
        <v>44</v>
      </c>
      <c r="H8" s="24" t="s">
        <v>321</v>
      </c>
      <c r="I8" s="24" t="s">
        <v>318</v>
      </c>
      <c r="J8" s="24" t="s">
        <v>318</v>
      </c>
      <c r="K8" s="24" t="s">
        <v>44</v>
      </c>
      <c r="L8" s="24" t="s">
        <v>44</v>
      </c>
      <c r="M8" s="24" t="s">
        <v>44</v>
      </c>
      <c r="N8" s="24" t="s">
        <v>44</v>
      </c>
      <c r="O8" s="24" t="s">
        <v>44</v>
      </c>
      <c r="P8" s="24" t="s">
        <v>44</v>
      </c>
      <c r="Q8" s="24" t="s">
        <v>44</v>
      </c>
    </row>
    <row r="9" spans="1:17">
      <c r="A9" s="10" t="s">
        <v>323</v>
      </c>
      <c r="B9" s="13" t="s">
        <v>317</v>
      </c>
      <c r="C9" s="24" t="s">
        <v>320</v>
      </c>
      <c r="D9" s="24" t="s">
        <v>318</v>
      </c>
      <c r="E9" s="24" t="s">
        <v>318</v>
      </c>
      <c r="F9" s="24" t="s">
        <v>318</v>
      </c>
      <c r="G9" s="24" t="s">
        <v>318</v>
      </c>
      <c r="H9" s="24" t="s">
        <v>318</v>
      </c>
      <c r="I9" s="24" t="s">
        <v>320</v>
      </c>
      <c r="J9" s="24" t="s">
        <v>320</v>
      </c>
      <c r="K9" s="24" t="s">
        <v>321</v>
      </c>
      <c r="L9" s="24" t="s">
        <v>321</v>
      </c>
      <c r="M9" s="24" t="s">
        <v>320</v>
      </c>
      <c r="N9" s="24" t="s">
        <v>44</v>
      </c>
      <c r="O9" s="24" t="s">
        <v>44</v>
      </c>
      <c r="P9" s="24" t="s">
        <v>44</v>
      </c>
      <c r="Q9" s="24" t="s">
        <v>318</v>
      </c>
    </row>
    <row r="10" spans="1:17">
      <c r="A10" s="10" t="s">
        <v>324</v>
      </c>
      <c r="B10" s="13" t="s">
        <v>317</v>
      </c>
      <c r="C10" s="24" t="s">
        <v>321</v>
      </c>
      <c r="D10" s="24" t="s">
        <v>321</v>
      </c>
      <c r="E10" s="24" t="s">
        <v>321</v>
      </c>
      <c r="F10" s="24" t="s">
        <v>321</v>
      </c>
      <c r="G10" s="24" t="s">
        <v>321</v>
      </c>
      <c r="H10" s="24" t="s">
        <v>321</v>
      </c>
      <c r="I10" s="24" t="s">
        <v>321</v>
      </c>
      <c r="J10" s="24" t="s">
        <v>321</v>
      </c>
      <c r="K10" s="24" t="s">
        <v>321</v>
      </c>
      <c r="L10" s="24" t="s">
        <v>321</v>
      </c>
      <c r="M10" s="24" t="s">
        <v>321</v>
      </c>
      <c r="N10" s="24" t="s">
        <v>44</v>
      </c>
      <c r="O10" s="24" t="s">
        <v>320</v>
      </c>
      <c r="P10" s="24" t="s">
        <v>44</v>
      </c>
      <c r="Q10" s="24" t="s">
        <v>321</v>
      </c>
    </row>
    <row r="11" spans="1:17">
      <c r="A11" s="10" t="s">
        <v>325</v>
      </c>
      <c r="B11" s="13" t="s">
        <v>317</v>
      </c>
      <c r="C11" s="24" t="s">
        <v>44</v>
      </c>
      <c r="D11" s="24" t="s">
        <v>44</v>
      </c>
      <c r="E11" s="24" t="s">
        <v>44</v>
      </c>
      <c r="F11" s="24" t="s">
        <v>44</v>
      </c>
      <c r="G11" s="24" t="s">
        <v>44</v>
      </c>
      <c r="H11" s="24" t="s">
        <v>44</v>
      </c>
      <c r="I11" s="24" t="s">
        <v>44</v>
      </c>
      <c r="J11" s="24" t="s">
        <v>321</v>
      </c>
      <c r="K11" s="24" t="s">
        <v>44</v>
      </c>
      <c r="L11" s="24" t="s">
        <v>44</v>
      </c>
      <c r="M11" s="24" t="s">
        <v>44</v>
      </c>
      <c r="N11" s="24" t="s">
        <v>44</v>
      </c>
      <c r="O11" s="24" t="s">
        <v>44</v>
      </c>
      <c r="P11" s="24" t="s">
        <v>44</v>
      </c>
      <c r="Q11" s="24" t="s">
        <v>44</v>
      </c>
    </row>
    <row r="12" spans="1:17">
      <c r="A12" s="10" t="s">
        <v>326</v>
      </c>
      <c r="B12" s="13" t="s">
        <v>317</v>
      </c>
      <c r="C12" s="24" t="s">
        <v>44</v>
      </c>
      <c r="D12" s="24" t="s">
        <v>44</v>
      </c>
      <c r="E12" s="24" t="s">
        <v>44</v>
      </c>
      <c r="F12" s="24" t="s">
        <v>44</v>
      </c>
      <c r="G12" s="24" t="s">
        <v>44</v>
      </c>
      <c r="H12" s="24" t="s">
        <v>321</v>
      </c>
      <c r="I12" s="24" t="s">
        <v>321</v>
      </c>
      <c r="J12" s="24" t="s">
        <v>321</v>
      </c>
      <c r="K12" s="24" t="s">
        <v>318</v>
      </c>
      <c r="L12" s="24" t="s">
        <v>318</v>
      </c>
      <c r="M12" s="24" t="s">
        <v>44</v>
      </c>
      <c r="N12" s="24" t="s">
        <v>44</v>
      </c>
      <c r="O12" s="24" t="s">
        <v>44</v>
      </c>
      <c r="P12" s="24" t="s">
        <v>44</v>
      </c>
      <c r="Q12" s="24" t="s">
        <v>44</v>
      </c>
    </row>
    <row r="13" spans="1:17">
      <c r="A13" s="10" t="s">
        <v>327</v>
      </c>
      <c r="B13" s="13" t="s">
        <v>317</v>
      </c>
      <c r="C13" s="24" t="s">
        <v>318</v>
      </c>
      <c r="D13" s="24" t="s">
        <v>321</v>
      </c>
      <c r="E13" s="24" t="s">
        <v>321</v>
      </c>
      <c r="F13" s="24" t="s">
        <v>321</v>
      </c>
      <c r="G13" s="24" t="s">
        <v>321</v>
      </c>
      <c r="H13" s="24" t="s">
        <v>321</v>
      </c>
      <c r="I13" s="24" t="s">
        <v>321</v>
      </c>
      <c r="J13" s="24" t="s">
        <v>321</v>
      </c>
      <c r="K13" s="24" t="s">
        <v>321</v>
      </c>
      <c r="L13" s="24" t="s">
        <v>321</v>
      </c>
      <c r="M13" s="24" t="s">
        <v>318</v>
      </c>
      <c r="N13" s="24" t="s">
        <v>320</v>
      </c>
      <c r="O13" s="24" t="s">
        <v>318</v>
      </c>
      <c r="P13" s="24" t="s">
        <v>44</v>
      </c>
      <c r="Q13" s="24" t="s">
        <v>318</v>
      </c>
    </row>
    <row r="14" spans="1:17">
      <c r="A14" s="10" t="s">
        <v>328</v>
      </c>
      <c r="B14" s="13" t="s">
        <v>317</v>
      </c>
      <c r="C14" s="24" t="s">
        <v>321</v>
      </c>
      <c r="D14" s="24" t="s">
        <v>321</v>
      </c>
      <c r="E14" s="24" t="s">
        <v>321</v>
      </c>
      <c r="F14" s="24" t="s">
        <v>321</v>
      </c>
      <c r="G14" s="24" t="s">
        <v>321</v>
      </c>
      <c r="H14" s="24" t="s">
        <v>320</v>
      </c>
      <c r="I14" s="24" t="s">
        <v>320</v>
      </c>
      <c r="J14" s="24" t="s">
        <v>320</v>
      </c>
      <c r="K14" s="24" t="s">
        <v>320</v>
      </c>
      <c r="L14" s="24" t="s">
        <v>320</v>
      </c>
      <c r="M14" s="24" t="s">
        <v>320</v>
      </c>
      <c r="N14" s="24" t="s">
        <v>44</v>
      </c>
      <c r="O14" s="24" t="s">
        <v>320</v>
      </c>
      <c r="P14" s="24" t="s">
        <v>44</v>
      </c>
      <c r="Q14" s="24" t="s">
        <v>320</v>
      </c>
    </row>
    <row r="15" spans="1:17">
      <c r="A15" s="23" t="s">
        <v>329</v>
      </c>
      <c r="B15" s="23"/>
      <c r="C15" s="23"/>
      <c r="D15" s="23"/>
      <c r="E15" s="23"/>
      <c r="F15" s="23"/>
      <c r="G15" s="23"/>
      <c r="H15" s="23"/>
      <c r="I15" s="23"/>
      <c r="J15" s="23"/>
      <c r="K15" s="23"/>
      <c r="L15" s="23"/>
      <c r="M15" s="23"/>
      <c r="N15" s="23"/>
      <c r="O15" s="23"/>
      <c r="P15" s="23"/>
      <c r="Q15" s="23"/>
    </row>
    <row r="16" spans="1:17">
      <c r="A16" s="10" t="s">
        <v>330</v>
      </c>
      <c r="B16" s="13" t="s">
        <v>331</v>
      </c>
      <c r="C16" s="24" t="s">
        <v>44</v>
      </c>
      <c r="D16" s="24" t="s">
        <v>44</v>
      </c>
      <c r="E16" s="24" t="s">
        <v>44</v>
      </c>
      <c r="F16" s="24" t="s">
        <v>44</v>
      </c>
      <c r="G16" s="24" t="s">
        <v>44</v>
      </c>
      <c r="H16" s="24" t="s">
        <v>44</v>
      </c>
      <c r="I16" s="24" t="s">
        <v>44</v>
      </c>
      <c r="J16" s="24" t="s">
        <v>44</v>
      </c>
      <c r="K16" s="24" t="s">
        <v>321</v>
      </c>
      <c r="L16" s="24" t="s">
        <v>320</v>
      </c>
      <c r="M16" s="24" t="s">
        <v>318</v>
      </c>
      <c r="N16" s="24" t="s">
        <v>320</v>
      </c>
      <c r="O16" s="24" t="s">
        <v>320</v>
      </c>
      <c r="P16" s="24" t="s">
        <v>318</v>
      </c>
      <c r="Q16" s="24" t="s">
        <v>321</v>
      </c>
    </row>
    <row r="17" spans="1:17">
      <c r="A17" s="10" t="s">
        <v>332</v>
      </c>
      <c r="B17" s="13" t="s">
        <v>331</v>
      </c>
      <c r="C17" s="24" t="s">
        <v>44</v>
      </c>
      <c r="D17" s="24" t="s">
        <v>320</v>
      </c>
      <c r="E17" s="24" t="s">
        <v>320</v>
      </c>
      <c r="F17" s="24" t="s">
        <v>44</v>
      </c>
      <c r="G17" s="24" t="s">
        <v>44</v>
      </c>
      <c r="H17" s="24" t="s">
        <v>44</v>
      </c>
      <c r="I17" s="24" t="s">
        <v>44</v>
      </c>
      <c r="J17" s="24" t="s">
        <v>44</v>
      </c>
      <c r="K17" s="24" t="s">
        <v>321</v>
      </c>
      <c r="L17" s="24" t="s">
        <v>320</v>
      </c>
      <c r="M17" s="24" t="s">
        <v>321</v>
      </c>
      <c r="N17" s="24" t="s">
        <v>320</v>
      </c>
      <c r="O17" s="24" t="s">
        <v>320</v>
      </c>
      <c r="P17" s="24" t="s">
        <v>318</v>
      </c>
      <c r="Q17" s="24" t="s">
        <v>321</v>
      </c>
    </row>
    <row r="18" spans="1:17">
      <c r="A18" s="10" t="s">
        <v>333</v>
      </c>
      <c r="B18" s="13" t="s">
        <v>331</v>
      </c>
      <c r="C18" s="24" t="s">
        <v>44</v>
      </c>
      <c r="D18" s="24" t="s">
        <v>44</v>
      </c>
      <c r="E18" s="24" t="s">
        <v>44</v>
      </c>
      <c r="F18" s="24" t="s">
        <v>44</v>
      </c>
      <c r="G18" s="24" t="s">
        <v>44</v>
      </c>
      <c r="H18" s="24" t="s">
        <v>44</v>
      </c>
      <c r="I18" s="24" t="s">
        <v>44</v>
      </c>
      <c r="J18" s="24" t="s">
        <v>44</v>
      </c>
      <c r="K18" s="24" t="s">
        <v>321</v>
      </c>
      <c r="L18" s="24" t="s">
        <v>320</v>
      </c>
      <c r="M18" s="24" t="s">
        <v>318</v>
      </c>
      <c r="N18" s="24" t="s">
        <v>44</v>
      </c>
      <c r="O18" s="24" t="s">
        <v>44</v>
      </c>
      <c r="P18" s="24" t="s">
        <v>44</v>
      </c>
      <c r="Q18" s="24" t="s">
        <v>321</v>
      </c>
    </row>
    <row r="19" spans="1:17">
      <c r="A19" s="10" t="s">
        <v>334</v>
      </c>
      <c r="B19" s="13" t="s">
        <v>331</v>
      </c>
      <c r="C19" s="24" t="s">
        <v>44</v>
      </c>
      <c r="D19" s="24" t="s">
        <v>44</v>
      </c>
      <c r="E19" s="24" t="s">
        <v>44</v>
      </c>
      <c r="F19" s="24" t="s">
        <v>44</v>
      </c>
      <c r="G19" s="24" t="s">
        <v>44</v>
      </c>
      <c r="H19" s="24" t="s">
        <v>44</v>
      </c>
      <c r="I19" s="24" t="s">
        <v>44</v>
      </c>
      <c r="J19" s="24" t="s">
        <v>44</v>
      </c>
      <c r="K19" s="24" t="s">
        <v>321</v>
      </c>
      <c r="L19" s="24" t="s">
        <v>318</v>
      </c>
      <c r="M19" s="24" t="s">
        <v>318</v>
      </c>
      <c r="N19" s="24" t="s">
        <v>44</v>
      </c>
      <c r="O19" s="24" t="s">
        <v>44</v>
      </c>
      <c r="P19" s="24" t="s">
        <v>44</v>
      </c>
      <c r="Q19" s="24" t="s">
        <v>321</v>
      </c>
    </row>
    <row r="20" spans="1:17">
      <c r="A20" s="10" t="s">
        <v>335</v>
      </c>
      <c r="B20" s="13" t="s">
        <v>331</v>
      </c>
      <c r="C20" s="24" t="s">
        <v>44</v>
      </c>
      <c r="D20" s="24" t="s">
        <v>320</v>
      </c>
      <c r="E20" s="24" t="s">
        <v>320</v>
      </c>
      <c r="F20" s="24" t="s">
        <v>44</v>
      </c>
      <c r="G20" s="24" t="s">
        <v>44</v>
      </c>
      <c r="H20" s="24" t="s">
        <v>320</v>
      </c>
      <c r="I20" s="24" t="s">
        <v>320</v>
      </c>
      <c r="J20" s="24" t="s">
        <v>320</v>
      </c>
      <c r="K20" s="24" t="s">
        <v>318</v>
      </c>
      <c r="L20" s="24" t="s">
        <v>320</v>
      </c>
      <c r="M20" s="24" t="s">
        <v>320</v>
      </c>
      <c r="N20" s="24" t="s">
        <v>44</v>
      </c>
      <c r="O20" s="24" t="s">
        <v>44</v>
      </c>
      <c r="P20" s="24" t="s">
        <v>44</v>
      </c>
      <c r="Q20" s="24" t="s">
        <v>318</v>
      </c>
    </row>
    <row r="21" spans="1:17">
      <c r="A21" s="10" t="s">
        <v>336</v>
      </c>
      <c r="B21" s="13" t="s">
        <v>293</v>
      </c>
      <c r="C21" s="24" t="s">
        <v>44</v>
      </c>
      <c r="D21" s="24" t="s">
        <v>44</v>
      </c>
      <c r="E21" s="24" t="s">
        <v>44</v>
      </c>
      <c r="F21" s="24" t="s">
        <v>44</v>
      </c>
      <c r="G21" s="24" t="s">
        <v>44</v>
      </c>
      <c r="H21" s="24" t="s">
        <v>44</v>
      </c>
      <c r="I21" s="24" t="s">
        <v>44</v>
      </c>
      <c r="J21" s="24" t="s">
        <v>44</v>
      </c>
      <c r="K21" s="24" t="s">
        <v>320</v>
      </c>
      <c r="L21" s="24" t="s">
        <v>320</v>
      </c>
      <c r="M21" s="24" t="s">
        <v>321</v>
      </c>
      <c r="N21" s="24" t="s">
        <v>320</v>
      </c>
      <c r="O21" s="24" t="s">
        <v>320</v>
      </c>
      <c r="P21" s="24" t="s">
        <v>318</v>
      </c>
      <c r="Q21" s="24" t="s">
        <v>320</v>
      </c>
    </row>
    <row r="22" spans="1:17">
      <c r="A22" s="10" t="s">
        <v>337</v>
      </c>
      <c r="B22" s="13" t="s">
        <v>293</v>
      </c>
      <c r="C22" s="24" t="s">
        <v>44</v>
      </c>
      <c r="D22" s="24" t="s">
        <v>44</v>
      </c>
      <c r="E22" s="24" t="s">
        <v>44</v>
      </c>
      <c r="F22" s="24" t="s">
        <v>44</v>
      </c>
      <c r="G22" s="24" t="s">
        <v>44</v>
      </c>
      <c r="H22" s="24" t="s">
        <v>44</v>
      </c>
      <c r="I22" s="24" t="s">
        <v>44</v>
      </c>
      <c r="J22" s="24" t="s">
        <v>44</v>
      </c>
      <c r="K22" s="24" t="s">
        <v>318</v>
      </c>
      <c r="L22" s="24" t="s">
        <v>320</v>
      </c>
      <c r="M22" s="24" t="s">
        <v>321</v>
      </c>
      <c r="N22" s="24" t="s">
        <v>318</v>
      </c>
      <c r="O22" s="24" t="s">
        <v>320</v>
      </c>
      <c r="P22" s="24" t="s">
        <v>321</v>
      </c>
      <c r="Q22" s="24" t="s">
        <v>318</v>
      </c>
    </row>
    <row r="23" spans="1:17">
      <c r="A23" s="10" t="s">
        <v>338</v>
      </c>
      <c r="B23" s="13" t="s">
        <v>331</v>
      </c>
      <c r="C23" s="24" t="s">
        <v>44</v>
      </c>
      <c r="D23" s="24" t="s">
        <v>44</v>
      </c>
      <c r="E23" s="24" t="s">
        <v>44</v>
      </c>
      <c r="F23" s="24" t="s">
        <v>44</v>
      </c>
      <c r="G23" s="24" t="s">
        <v>44</v>
      </c>
      <c r="H23" s="24" t="s">
        <v>44</v>
      </c>
      <c r="I23" s="24" t="s">
        <v>44</v>
      </c>
      <c r="J23" s="24" t="s">
        <v>44</v>
      </c>
      <c r="K23" s="24" t="s">
        <v>321</v>
      </c>
      <c r="L23" s="24" t="s">
        <v>318</v>
      </c>
      <c r="M23" s="24" t="s">
        <v>320</v>
      </c>
      <c r="N23" s="24" t="s">
        <v>44</v>
      </c>
      <c r="O23" s="24" t="s">
        <v>44</v>
      </c>
      <c r="P23" s="24" t="s">
        <v>44</v>
      </c>
      <c r="Q23" s="24" t="s">
        <v>321</v>
      </c>
    </row>
    <row r="24" spans="1:17">
      <c r="A24" s="10" t="s">
        <v>339</v>
      </c>
      <c r="B24" s="13" t="s">
        <v>331</v>
      </c>
      <c r="C24" s="24" t="s">
        <v>44</v>
      </c>
      <c r="D24" s="24" t="s">
        <v>44</v>
      </c>
      <c r="E24" s="24" t="s">
        <v>44</v>
      </c>
      <c r="F24" s="24" t="s">
        <v>44</v>
      </c>
      <c r="G24" s="24" t="s">
        <v>44</v>
      </c>
      <c r="H24" s="24" t="s">
        <v>44</v>
      </c>
      <c r="I24" s="24" t="s">
        <v>44</v>
      </c>
      <c r="J24" s="24" t="s">
        <v>44</v>
      </c>
      <c r="K24" s="24" t="s">
        <v>318</v>
      </c>
      <c r="L24" s="24" t="s">
        <v>321</v>
      </c>
      <c r="M24" s="24" t="s">
        <v>320</v>
      </c>
      <c r="N24" s="24" t="s">
        <v>44</v>
      </c>
      <c r="O24" s="24" t="s">
        <v>44</v>
      </c>
      <c r="P24" s="24" t="s">
        <v>44</v>
      </c>
      <c r="Q24" s="24" t="s">
        <v>320</v>
      </c>
    </row>
    <row r="25" spans="1:17">
      <c r="A25" s="10" t="s">
        <v>340</v>
      </c>
      <c r="B25" s="13" t="s">
        <v>331</v>
      </c>
      <c r="C25" s="24" t="s">
        <v>320</v>
      </c>
      <c r="D25" s="24" t="s">
        <v>318</v>
      </c>
      <c r="E25" s="24" t="s">
        <v>318</v>
      </c>
      <c r="F25" s="24" t="s">
        <v>318</v>
      </c>
      <c r="G25" s="24" t="s">
        <v>318</v>
      </c>
      <c r="H25" s="24" t="s">
        <v>318</v>
      </c>
      <c r="I25" s="24" t="s">
        <v>320</v>
      </c>
      <c r="J25" s="24" t="s">
        <v>320</v>
      </c>
      <c r="K25" s="24" t="s">
        <v>321</v>
      </c>
      <c r="L25" s="24" t="s">
        <v>321</v>
      </c>
      <c r="M25" s="24" t="s">
        <v>321</v>
      </c>
      <c r="N25" s="24" t="s">
        <v>44</v>
      </c>
      <c r="O25" s="24" t="s">
        <v>318</v>
      </c>
      <c r="P25" s="24" t="s">
        <v>321</v>
      </c>
      <c r="Q25" s="24" t="s">
        <v>321</v>
      </c>
    </row>
    <row r="26" spans="1:17">
      <c r="A26" s="23" t="s">
        <v>341</v>
      </c>
      <c r="B26" s="23"/>
      <c r="C26" s="23"/>
      <c r="D26" s="23"/>
      <c r="E26" s="23"/>
      <c r="F26" s="23"/>
      <c r="G26" s="23"/>
      <c r="H26" s="23"/>
      <c r="I26" s="23"/>
      <c r="J26" s="23"/>
      <c r="K26" s="23"/>
      <c r="L26" s="23"/>
      <c r="M26" s="23"/>
      <c r="N26" s="23"/>
      <c r="O26" s="23"/>
      <c r="P26" s="23"/>
      <c r="Q26" s="23"/>
    </row>
    <row r="27" spans="1:17">
      <c r="A27" s="10" t="s">
        <v>342</v>
      </c>
      <c r="B27" s="13" t="s">
        <v>317</v>
      </c>
      <c r="C27" s="24" t="s">
        <v>44</v>
      </c>
      <c r="D27" s="24" t="s">
        <v>321</v>
      </c>
      <c r="E27" s="24" t="s">
        <v>320</v>
      </c>
      <c r="F27" s="24" t="s">
        <v>44</v>
      </c>
      <c r="G27" s="24" t="s">
        <v>44</v>
      </c>
      <c r="H27" s="24" t="s">
        <v>44</v>
      </c>
      <c r="I27" s="24" t="s">
        <v>44</v>
      </c>
      <c r="J27" s="24" t="s">
        <v>44</v>
      </c>
      <c r="K27" s="24" t="s">
        <v>44</v>
      </c>
      <c r="L27" s="24" t="s">
        <v>44</v>
      </c>
      <c r="M27" s="24" t="s">
        <v>44</v>
      </c>
      <c r="N27" s="24" t="s">
        <v>44</v>
      </c>
      <c r="O27" s="24" t="s">
        <v>44</v>
      </c>
      <c r="P27" s="24" t="s">
        <v>44</v>
      </c>
      <c r="Q27" s="24" t="s">
        <v>44</v>
      </c>
    </row>
    <row r="28" spans="1:17">
      <c r="A28" s="10" t="s">
        <v>343</v>
      </c>
      <c r="B28" s="13" t="s">
        <v>317</v>
      </c>
      <c r="C28" s="24" t="s">
        <v>44</v>
      </c>
      <c r="D28" s="24" t="s">
        <v>321</v>
      </c>
      <c r="E28" s="24" t="s">
        <v>318</v>
      </c>
      <c r="F28" s="24" t="s">
        <v>44</v>
      </c>
      <c r="G28" s="24" t="s">
        <v>44</v>
      </c>
      <c r="H28" s="24" t="s">
        <v>44</v>
      </c>
      <c r="I28" s="24" t="s">
        <v>44</v>
      </c>
      <c r="J28" s="24" t="s">
        <v>44</v>
      </c>
      <c r="K28" s="24" t="s">
        <v>44</v>
      </c>
      <c r="L28" s="24" t="s">
        <v>44</v>
      </c>
      <c r="M28" s="24" t="s">
        <v>44</v>
      </c>
      <c r="N28" s="24" t="s">
        <v>44</v>
      </c>
      <c r="O28" s="24" t="s">
        <v>44</v>
      </c>
      <c r="P28" s="24" t="s">
        <v>44</v>
      </c>
      <c r="Q28" s="24" t="s">
        <v>44</v>
      </c>
    </row>
    <row r="29" spans="1:17">
      <c r="A29" s="10" t="s">
        <v>344</v>
      </c>
      <c r="B29" s="13" t="s">
        <v>317</v>
      </c>
      <c r="C29" s="24" t="s">
        <v>44</v>
      </c>
      <c r="D29" s="24" t="s">
        <v>320</v>
      </c>
      <c r="E29" s="24" t="s">
        <v>321</v>
      </c>
      <c r="F29" s="24" t="s">
        <v>44</v>
      </c>
      <c r="G29" s="24" t="s">
        <v>44</v>
      </c>
      <c r="H29" s="24" t="s">
        <v>44</v>
      </c>
      <c r="I29" s="24" t="s">
        <v>44</v>
      </c>
      <c r="J29" s="24" t="s">
        <v>44</v>
      </c>
      <c r="K29" s="24" t="s">
        <v>44</v>
      </c>
      <c r="L29" s="24" t="s">
        <v>44</v>
      </c>
      <c r="M29" s="24" t="s">
        <v>44</v>
      </c>
      <c r="N29" s="24" t="s">
        <v>44</v>
      </c>
      <c r="O29" s="24" t="s">
        <v>44</v>
      </c>
      <c r="P29" s="24" t="s">
        <v>44</v>
      </c>
      <c r="Q29" s="24"/>
    </row>
    <row r="30" spans="1:17">
      <c r="A30" s="10" t="s">
        <v>345</v>
      </c>
      <c r="B30" s="13" t="s">
        <v>331</v>
      </c>
      <c r="C30" s="24" t="s">
        <v>44</v>
      </c>
      <c r="D30" s="24" t="s">
        <v>321</v>
      </c>
      <c r="E30" s="24" t="s">
        <v>318</v>
      </c>
      <c r="F30" s="24" t="s">
        <v>44</v>
      </c>
      <c r="G30" s="24" t="s">
        <v>44</v>
      </c>
      <c r="H30" s="24" t="s">
        <v>44</v>
      </c>
      <c r="I30" s="24" t="s">
        <v>44</v>
      </c>
      <c r="J30" s="24" t="s">
        <v>44</v>
      </c>
      <c r="K30" s="24" t="s">
        <v>44</v>
      </c>
      <c r="L30" s="24" t="s">
        <v>44</v>
      </c>
      <c r="M30" s="24" t="s">
        <v>44</v>
      </c>
      <c r="N30" s="24" t="s">
        <v>44</v>
      </c>
      <c r="O30" s="24" t="s">
        <v>44</v>
      </c>
      <c r="P30" s="24" t="s">
        <v>44</v>
      </c>
      <c r="Q30" s="24" t="s">
        <v>44</v>
      </c>
    </row>
    <row r="31" spans="1:17">
      <c r="A31" s="10" t="s">
        <v>346</v>
      </c>
      <c r="B31" s="13" t="s">
        <v>331</v>
      </c>
      <c r="C31" s="24" t="s">
        <v>44</v>
      </c>
      <c r="D31" s="24" t="s">
        <v>321</v>
      </c>
      <c r="E31" s="24" t="s">
        <v>321</v>
      </c>
      <c r="F31" s="24" t="s">
        <v>321</v>
      </c>
      <c r="G31" s="24" t="s">
        <v>44</v>
      </c>
      <c r="H31" s="24" t="s">
        <v>44</v>
      </c>
      <c r="I31" s="24" t="s">
        <v>44</v>
      </c>
      <c r="J31" s="24" t="s">
        <v>44</v>
      </c>
      <c r="K31" s="24" t="s">
        <v>44</v>
      </c>
      <c r="L31" s="24" t="s">
        <v>44</v>
      </c>
      <c r="M31" s="24" t="s">
        <v>44</v>
      </c>
      <c r="N31" s="24" t="s">
        <v>44</v>
      </c>
      <c r="O31" s="24" t="s">
        <v>44</v>
      </c>
      <c r="P31" s="24" t="s">
        <v>44</v>
      </c>
      <c r="Q31" s="24" t="s">
        <v>44</v>
      </c>
    </row>
    <row r="32" spans="1:17">
      <c r="A32" s="10" t="s">
        <v>347</v>
      </c>
      <c r="B32" s="13" t="s">
        <v>331</v>
      </c>
      <c r="C32" s="24" t="s">
        <v>44</v>
      </c>
      <c r="D32" s="24" t="s">
        <v>321</v>
      </c>
      <c r="E32" s="24" t="s">
        <v>321</v>
      </c>
      <c r="F32" s="24" t="s">
        <v>44</v>
      </c>
      <c r="G32" s="24" t="s">
        <v>44</v>
      </c>
      <c r="H32" s="24" t="s">
        <v>44</v>
      </c>
      <c r="I32" s="24" t="s">
        <v>44</v>
      </c>
      <c r="J32" s="24" t="s">
        <v>44</v>
      </c>
      <c r="K32" s="24" t="s">
        <v>44</v>
      </c>
      <c r="L32" s="24" t="s">
        <v>44</v>
      </c>
      <c r="M32" s="24" t="s">
        <v>321</v>
      </c>
      <c r="N32" s="24" t="s">
        <v>44</v>
      </c>
      <c r="O32" s="24" t="s">
        <v>44</v>
      </c>
      <c r="P32" s="24" t="s">
        <v>44</v>
      </c>
      <c r="Q32" s="24" t="s">
        <v>44</v>
      </c>
    </row>
    <row r="33" spans="1:17">
      <c r="A33" s="23" t="s">
        <v>348</v>
      </c>
      <c r="B33" s="23"/>
      <c r="C33" s="23"/>
      <c r="D33" s="23"/>
      <c r="E33" s="23"/>
      <c r="F33" s="23"/>
      <c r="G33" s="23"/>
      <c r="H33" s="23"/>
      <c r="I33" s="23"/>
      <c r="J33" s="23"/>
      <c r="K33" s="23"/>
      <c r="L33" s="23"/>
      <c r="M33" s="23"/>
      <c r="N33" s="23"/>
      <c r="O33" s="23"/>
      <c r="P33" s="23"/>
      <c r="Q33" s="23"/>
    </row>
    <row r="34" spans="1:17">
      <c r="A34" s="10" t="s">
        <v>349</v>
      </c>
      <c r="B34" s="13" t="s">
        <v>350</v>
      </c>
      <c r="C34" s="24" t="s">
        <v>318</v>
      </c>
      <c r="D34" s="24" t="s">
        <v>321</v>
      </c>
      <c r="E34" s="24" t="s">
        <v>321</v>
      </c>
      <c r="F34" s="24" t="s">
        <v>318</v>
      </c>
      <c r="G34" s="24" t="s">
        <v>318</v>
      </c>
      <c r="H34" s="24" t="s">
        <v>318</v>
      </c>
      <c r="I34" s="24" t="s">
        <v>318</v>
      </c>
      <c r="J34" s="24" t="s">
        <v>318</v>
      </c>
      <c r="K34" s="24" t="s">
        <v>321</v>
      </c>
      <c r="L34" s="24" t="s">
        <v>321</v>
      </c>
      <c r="M34" s="24" t="s">
        <v>321</v>
      </c>
      <c r="N34" s="24" t="s">
        <v>318</v>
      </c>
      <c r="O34" s="24" t="s">
        <v>321</v>
      </c>
      <c r="P34" s="24" t="s">
        <v>321</v>
      </c>
      <c r="Q34" s="24" t="s">
        <v>321</v>
      </c>
    </row>
    <row r="35" spans="1:17">
      <c r="A35" s="10" t="s">
        <v>351</v>
      </c>
      <c r="B35" s="13" t="s">
        <v>350</v>
      </c>
      <c r="C35" s="24" t="s">
        <v>320</v>
      </c>
      <c r="D35" s="24" t="s">
        <v>318</v>
      </c>
      <c r="E35" s="24" t="s">
        <v>318</v>
      </c>
      <c r="F35" s="24" t="s">
        <v>318</v>
      </c>
      <c r="G35" s="24" t="s">
        <v>321</v>
      </c>
      <c r="H35" s="24" t="s">
        <v>320</v>
      </c>
      <c r="I35" s="24" t="s">
        <v>320</v>
      </c>
      <c r="J35" s="24" t="s">
        <v>320</v>
      </c>
      <c r="K35" s="24" t="s">
        <v>321</v>
      </c>
      <c r="L35" s="24" t="s">
        <v>321</v>
      </c>
      <c r="M35" s="24" t="s">
        <v>321</v>
      </c>
      <c r="N35" s="24" t="s">
        <v>320</v>
      </c>
      <c r="O35" s="24" t="s">
        <v>321</v>
      </c>
      <c r="P35" s="24" t="s">
        <v>321</v>
      </c>
      <c r="Q35" s="24" t="s">
        <v>318</v>
      </c>
    </row>
    <row r="36" spans="1:17">
      <c r="A36" s="10" t="s">
        <v>352</v>
      </c>
      <c r="B36" s="13" t="s">
        <v>350</v>
      </c>
      <c r="C36" s="24" t="s">
        <v>320</v>
      </c>
      <c r="D36" s="24" t="s">
        <v>318</v>
      </c>
      <c r="E36" s="24" t="s">
        <v>318</v>
      </c>
      <c r="F36" s="24" t="s">
        <v>320</v>
      </c>
      <c r="G36" s="24" t="s">
        <v>320</v>
      </c>
      <c r="H36" s="24" t="s">
        <v>318</v>
      </c>
      <c r="I36" s="24" t="s">
        <v>318</v>
      </c>
      <c r="J36" s="24" t="s">
        <v>318</v>
      </c>
      <c r="K36" s="24" t="s">
        <v>321</v>
      </c>
      <c r="L36" s="24" t="s">
        <v>321</v>
      </c>
      <c r="M36" s="24" t="s">
        <v>321</v>
      </c>
      <c r="N36" s="24" t="s">
        <v>320</v>
      </c>
      <c r="O36" s="24" t="s">
        <v>318</v>
      </c>
      <c r="P36" s="24" t="s">
        <v>321</v>
      </c>
      <c r="Q36" s="24" t="s">
        <v>321</v>
      </c>
    </row>
    <row r="37" spans="1:17">
      <c r="A37" s="10" t="s">
        <v>353</v>
      </c>
      <c r="B37" s="13" t="s">
        <v>350</v>
      </c>
      <c r="C37" s="24" t="s">
        <v>321</v>
      </c>
      <c r="D37" s="24" t="s">
        <v>321</v>
      </c>
      <c r="E37" s="24" t="s">
        <v>321</v>
      </c>
      <c r="F37" s="24" t="s">
        <v>321</v>
      </c>
      <c r="G37" s="24" t="s">
        <v>321</v>
      </c>
      <c r="H37" s="24" t="s">
        <v>321</v>
      </c>
      <c r="I37" s="24" t="s">
        <v>321</v>
      </c>
      <c r="J37" s="24" t="s">
        <v>321</v>
      </c>
      <c r="K37" s="24" t="s">
        <v>321</v>
      </c>
      <c r="L37" s="24" t="s">
        <v>321</v>
      </c>
      <c r="M37" s="24" t="s">
        <v>321</v>
      </c>
      <c r="N37" s="24" t="s">
        <v>321</v>
      </c>
      <c r="O37" s="24" t="s">
        <v>321</v>
      </c>
      <c r="P37" s="24" t="s">
        <v>321</v>
      </c>
      <c r="Q37" s="24" t="s">
        <v>321</v>
      </c>
    </row>
    <row r="38" spans="1:17">
      <c r="A38" s="10" t="s">
        <v>354</v>
      </c>
      <c r="B38" s="13" t="s">
        <v>350</v>
      </c>
      <c r="C38" s="24" t="s">
        <v>318</v>
      </c>
      <c r="D38" s="24" t="s">
        <v>321</v>
      </c>
      <c r="E38" s="24" t="s">
        <v>321</v>
      </c>
      <c r="F38" s="24" t="s">
        <v>321</v>
      </c>
      <c r="G38" s="24" t="s">
        <v>321</v>
      </c>
      <c r="H38" s="24" t="s">
        <v>320</v>
      </c>
      <c r="I38" s="24" t="s">
        <v>320</v>
      </c>
      <c r="J38" s="24" t="s">
        <v>320</v>
      </c>
      <c r="K38" s="24" t="s">
        <v>320</v>
      </c>
      <c r="L38" s="24" t="s">
        <v>320</v>
      </c>
      <c r="M38" s="24" t="s">
        <v>318</v>
      </c>
      <c r="N38" s="24" t="s">
        <v>320</v>
      </c>
      <c r="O38" s="24" t="s">
        <v>320</v>
      </c>
      <c r="P38" s="24" t="s">
        <v>318</v>
      </c>
      <c r="Q38" s="24" t="s">
        <v>320</v>
      </c>
    </row>
  </sheetData>
  <mergeCells count="2">
    <mergeCell ref="A1:I1"/>
    <mergeCell ref="A2:I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27"/>
  <sheetViews>
    <sheetView showGridLines="0" workbookViewId="0">
      <pane ySplit="6" topLeftCell="A7" activePane="bottomLeft" state="frozen"/>
      <selection pane="bottomLeft"/>
    </sheetView>
  </sheetViews>
  <sheetFormatPr defaultRowHeight="15"/>
  <cols>
    <col min="1" max="1" width="36.7109375" customWidth="1"/>
    <col min="2" max="2" width="14.7109375" customWidth="1"/>
    <col min="3" max="3" width="52.7109375" customWidth="1"/>
    <col min="4" max="4" width="22.7109375" customWidth="1"/>
    <col min="5" max="5" width="16.7109375" customWidth="1"/>
    <col min="6" max="6" width="18.7109375" customWidth="1"/>
  </cols>
  <sheetData>
    <row r="1" spans="1:9" ht="30" customHeight="1">
      <c r="A1" s="1" t="s">
        <v>0</v>
      </c>
      <c r="B1" s="1"/>
      <c r="C1" s="1"/>
      <c r="D1" s="1"/>
      <c r="E1" s="1"/>
      <c r="F1" s="1"/>
      <c r="G1" s="1"/>
      <c r="H1" s="1"/>
      <c r="I1" s="1"/>
    </row>
    <row r="2" spans="1:9" ht="18" customHeight="1">
      <c r="A2" s="2" t="s">
        <v>355</v>
      </c>
      <c r="B2" s="2"/>
      <c r="C2" s="2"/>
      <c r="D2" s="2"/>
      <c r="E2" s="2"/>
      <c r="F2" s="2"/>
      <c r="G2" s="2"/>
      <c r="H2" s="2"/>
      <c r="I2" s="2"/>
    </row>
    <row r="4" spans="1:9" ht="16" customHeight="1">
      <c r="A4" s="4" t="s">
        <v>356</v>
      </c>
    </row>
    <row r="6" spans="1:9" ht="26" customHeight="1">
      <c r="A6" s="8" t="s">
        <v>33</v>
      </c>
      <c r="B6" s="8" t="s">
        <v>357</v>
      </c>
      <c r="C6" s="8" t="s">
        <v>358</v>
      </c>
      <c r="D6" s="8" t="s">
        <v>359</v>
      </c>
      <c r="E6" s="8" t="s">
        <v>360</v>
      </c>
      <c r="F6" s="8" t="s">
        <v>361</v>
      </c>
    </row>
    <row r="7" spans="1:9" ht="44" customHeight="1">
      <c r="A7" s="25" t="s">
        <v>362</v>
      </c>
      <c r="B7" s="25" t="s">
        <v>363</v>
      </c>
      <c r="C7" s="25" t="s">
        <v>364</v>
      </c>
      <c r="D7" s="25" t="s">
        <v>365</v>
      </c>
      <c r="E7" s="25" t="s">
        <v>366</v>
      </c>
      <c r="F7" s="25" t="s">
        <v>367</v>
      </c>
    </row>
    <row r="8" spans="1:9" ht="30" customHeight="1">
      <c r="A8" s="17"/>
      <c r="B8" s="17"/>
      <c r="C8" s="17"/>
      <c r="D8" s="17"/>
      <c r="E8" s="17"/>
      <c r="F8" s="17"/>
    </row>
    <row r="9" spans="1:9" ht="30" customHeight="1">
      <c r="A9" s="17"/>
      <c r="B9" s="17"/>
      <c r="C9" s="17"/>
      <c r="D9" s="17"/>
      <c r="E9" s="17"/>
      <c r="F9" s="17"/>
    </row>
    <row r="10" spans="1:9" ht="30" customHeight="1">
      <c r="A10" s="17"/>
      <c r="B10" s="17"/>
      <c r="C10" s="17"/>
      <c r="D10" s="17"/>
      <c r="E10" s="17"/>
      <c r="F10" s="17"/>
    </row>
    <row r="11" spans="1:9" ht="30" customHeight="1">
      <c r="A11" s="17"/>
      <c r="B11" s="17"/>
      <c r="C11" s="17"/>
      <c r="D11" s="17"/>
      <c r="E11" s="17"/>
      <c r="F11" s="17"/>
    </row>
    <row r="12" spans="1:9" ht="30" customHeight="1">
      <c r="A12" s="17"/>
      <c r="B12" s="17"/>
      <c r="C12" s="17"/>
      <c r="D12" s="17"/>
      <c r="E12" s="17"/>
      <c r="F12" s="17"/>
    </row>
    <row r="13" spans="1:9" ht="30" customHeight="1">
      <c r="A13" s="17"/>
      <c r="B13" s="17"/>
      <c r="C13" s="17"/>
      <c r="D13" s="17"/>
      <c r="E13" s="17"/>
      <c r="F13" s="17"/>
    </row>
    <row r="14" spans="1:9" ht="30" customHeight="1">
      <c r="A14" s="17"/>
      <c r="B14" s="17"/>
      <c r="C14" s="17"/>
      <c r="D14" s="17"/>
      <c r="E14" s="17"/>
      <c r="F14" s="17"/>
    </row>
    <row r="15" spans="1:9" ht="30" customHeight="1">
      <c r="A15" s="17"/>
      <c r="B15" s="17"/>
      <c r="C15" s="17"/>
      <c r="D15" s="17"/>
      <c r="E15" s="17"/>
      <c r="F15" s="17"/>
    </row>
    <row r="16" spans="1:9" ht="30" customHeight="1">
      <c r="A16" s="17"/>
      <c r="B16" s="17"/>
      <c r="C16" s="17"/>
      <c r="D16" s="17"/>
      <c r="E16" s="17"/>
      <c r="F16" s="17"/>
    </row>
    <row r="17" spans="1:6" ht="30" customHeight="1">
      <c r="A17" s="17"/>
      <c r="B17" s="17"/>
      <c r="C17" s="17"/>
      <c r="D17" s="17"/>
      <c r="E17" s="17"/>
      <c r="F17" s="17"/>
    </row>
    <row r="18" spans="1:6" ht="30" customHeight="1">
      <c r="A18" s="17"/>
      <c r="B18" s="17"/>
      <c r="C18" s="17"/>
      <c r="D18" s="17"/>
      <c r="E18" s="17"/>
      <c r="F18" s="17"/>
    </row>
    <row r="19" spans="1:6" ht="30" customHeight="1">
      <c r="A19" s="17"/>
      <c r="B19" s="17"/>
      <c r="C19" s="17"/>
      <c r="D19" s="17"/>
      <c r="E19" s="17"/>
      <c r="F19" s="17"/>
    </row>
    <row r="20" spans="1:6" ht="30" customHeight="1">
      <c r="A20" s="17"/>
      <c r="B20" s="17"/>
      <c r="C20" s="17"/>
      <c r="D20" s="17"/>
      <c r="E20" s="17"/>
      <c r="F20" s="17"/>
    </row>
    <row r="21" spans="1:6" ht="30" customHeight="1">
      <c r="A21" s="17"/>
      <c r="B21" s="17"/>
      <c r="C21" s="17"/>
      <c r="D21" s="17"/>
      <c r="E21" s="17"/>
      <c r="F21" s="17"/>
    </row>
    <row r="22" spans="1:6" ht="30" customHeight="1">
      <c r="A22" s="17"/>
      <c r="B22" s="17"/>
      <c r="C22" s="17"/>
      <c r="D22" s="17"/>
      <c r="E22" s="17"/>
      <c r="F22" s="17"/>
    </row>
    <row r="23" spans="1:6" ht="30" customHeight="1">
      <c r="A23" s="17"/>
      <c r="B23" s="17"/>
      <c r="C23" s="17"/>
      <c r="D23" s="17"/>
      <c r="E23" s="17"/>
      <c r="F23" s="17"/>
    </row>
    <row r="24" spans="1:6" ht="30" customHeight="1">
      <c r="A24" s="17"/>
      <c r="B24" s="17"/>
      <c r="C24" s="17"/>
      <c r="D24" s="17"/>
      <c r="E24" s="17"/>
      <c r="F24" s="17"/>
    </row>
    <row r="25" spans="1:6" ht="30" customHeight="1">
      <c r="A25" s="17"/>
      <c r="B25" s="17"/>
      <c r="C25" s="17"/>
      <c r="D25" s="17"/>
      <c r="E25" s="17"/>
      <c r="F25" s="17"/>
    </row>
    <row r="26" spans="1:6" ht="30" customHeight="1">
      <c r="A26" s="17"/>
      <c r="B26" s="17"/>
      <c r="C26" s="17"/>
      <c r="D26" s="17"/>
      <c r="E26" s="17"/>
      <c r="F26" s="17"/>
    </row>
    <row r="27" spans="1:6" ht="30" customHeight="1">
      <c r="A27" s="17"/>
      <c r="B27" s="17"/>
      <c r="C27" s="17"/>
      <c r="D27" s="17"/>
      <c r="E27" s="17"/>
      <c r="F27" s="17"/>
    </row>
  </sheetData>
  <mergeCells count="2">
    <mergeCell ref="A1:I1"/>
    <mergeCell ref="A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Start here</vt:lpstr>
      <vt:lpstr>Domain 1</vt:lpstr>
      <vt:lpstr>Domain 2</vt:lpstr>
      <vt:lpstr>Domain 3</vt:lpstr>
      <vt:lpstr>Domain 4</vt:lpstr>
      <vt:lpstr>Summary</vt:lpstr>
      <vt:lpstr>Attack risk</vt:lpstr>
      <vt:lpstr>Mitigation map</vt:lpstr>
      <vt:lpstr>Action plan</vt:lpstr>
      <vt:lpstr>Reference</vt:lpstr>
      <vt:lpstr>Reassessment</vt:lpstr>
    </vt:vector>
  </TitlesOfParts>
  <Company>ATM Availability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ATM Security Risk and Capability Maturity Worksheet</dc:title>
  <dc:creator>William Friend</dc:creator>
  <dc:description>Companion to the white paper Analysis of Technical Risks and Attack Vectors Targeting ATMs.</dc:description>
  <cp:lastModifiedBy>William Friend</cp:lastModifiedBy>
  <dcterms:created xsi:type="dcterms:W3CDTF">2026-09-05T21:10:39Z</dcterms:created>
  <dcterms:modified xsi:type="dcterms:W3CDTF">2026-09-05T21:10:39Z</dcterms:modified>
</cp:coreProperties>
</file>